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\Documents\"/>
    </mc:Choice>
  </mc:AlternateContent>
  <bookViews>
    <workbookView xWindow="0" yWindow="0" windowWidth="25125" windowHeight="12435"/>
  </bookViews>
  <sheets>
    <sheet name="Cover Sheet" sheetId="1" r:id="rId1"/>
    <sheet name="Income" sheetId="2" r:id="rId2"/>
    <sheet name="Expenses" sheetId="3" r:id="rId3"/>
    <sheet name="Deposits" sheetId="4" r:id="rId4"/>
    <sheet name="Credit Card Payments and Fee" sheetId="7" r:id="rId5"/>
    <sheet name="Paypal Payments and Fees" sheetId="8" r:id="rId6"/>
    <sheet name="Disbursements" sheetId="5" r:id="rId7"/>
    <sheet name="Attendees" sheetId="6" r:id="rId8"/>
  </sheets>
  <definedNames>
    <definedName name="ActExp">Expenses!$B$17</definedName>
    <definedName name="ActInc">Income!$B$11</definedName>
    <definedName name="BudExp">Expenses!$C$17</definedName>
    <definedName name="BudInc">Income!$C$11</definedName>
    <definedName name="disburse">Disbursements!$D$20</definedName>
    <definedName name="TotDep">Deposits!$B$15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5"/>
  <c r="C7" i="5"/>
  <c r="C6" i="5"/>
  <c r="C5" i="5"/>
  <c r="C4" i="5"/>
  <c r="D9" i="3"/>
  <c r="D15" i="3"/>
  <c r="D13" i="3"/>
  <c r="D12" i="3"/>
  <c r="C5" i="2"/>
  <c r="C3" i="2"/>
  <c r="F11" i="2" l="1"/>
  <c r="F8" i="2"/>
  <c r="B7" i="2"/>
  <c r="D7" i="2" s="1"/>
  <c r="B64" i="4"/>
  <c r="B51" i="4"/>
  <c r="B5" i="2" s="1"/>
  <c r="D5" i="2" s="1"/>
  <c r="B4" i="2"/>
  <c r="D46" i="7"/>
  <c r="C46" i="7"/>
  <c r="B46" i="7"/>
  <c r="B3" i="2" s="1"/>
  <c r="C17" i="8"/>
  <c r="D11" i="5" s="1"/>
  <c r="B17" i="8"/>
  <c r="D17" i="8"/>
  <c r="B14" i="3" l="1"/>
  <c r="D14" i="3" s="1"/>
  <c r="D14" i="5"/>
  <c r="E11" i="5"/>
  <c r="D13" i="5"/>
  <c r="D15" i="5" s="1"/>
  <c r="B11" i="4" s="1"/>
  <c r="D3" i="2"/>
  <c r="B11" i="2"/>
  <c r="B15" i="4" l="1"/>
  <c r="B12" i="1" s="1"/>
  <c r="C11" i="2"/>
  <c r="C4" i="1" s="1"/>
  <c r="B4" i="1"/>
  <c r="D8" i="3"/>
  <c r="D6" i="3"/>
  <c r="D5" i="3"/>
  <c r="D4" i="3"/>
  <c r="D7" i="3"/>
  <c r="C17" i="3"/>
  <c r="C5" i="1" s="1"/>
  <c r="B17" i="3"/>
  <c r="B5" i="1" s="1"/>
  <c r="C6" i="1" l="1"/>
  <c r="B6" i="1"/>
  <c r="D17" i="3"/>
  <c r="D11" i="2"/>
  <c r="B9" i="1" l="1"/>
  <c r="D19" i="5" l="1"/>
  <c r="D20" i="5" s="1"/>
  <c r="B13" i="1" s="1"/>
  <c r="B15" i="1" s="1"/>
  <c r="B10" i="1"/>
</calcChain>
</file>

<file path=xl/sharedStrings.xml><?xml version="1.0" encoding="utf-8"?>
<sst xmlns="http://schemas.openxmlformats.org/spreadsheetml/2006/main" count="550" uniqueCount="461">
  <si>
    <t>Expenses</t>
  </si>
  <si>
    <t>Description</t>
  </si>
  <si>
    <t>Actual Expense</t>
  </si>
  <si>
    <t>Budgeted Expense</t>
  </si>
  <si>
    <t>Comments</t>
  </si>
  <si>
    <t>Net Expenses</t>
  </si>
  <si>
    <t>Delta (- under + over)</t>
  </si>
  <si>
    <t>Income</t>
  </si>
  <si>
    <t>Actual Income</t>
  </si>
  <si>
    <t>Budgeted Income</t>
  </si>
  <si>
    <t>Net Income</t>
  </si>
  <si>
    <t>Deposit Records for Shufu</t>
  </si>
  <si>
    <t>Checks</t>
  </si>
  <si>
    <t>USJF</t>
  </si>
  <si>
    <t>DC Judo</t>
  </si>
  <si>
    <t>Check #</t>
  </si>
  <si>
    <t>Comment</t>
  </si>
  <si>
    <t>Total Deposits</t>
  </si>
  <si>
    <t>Total Income</t>
  </si>
  <si>
    <t>Total Expenses</t>
  </si>
  <si>
    <t>Net Revenue (Loss)</t>
  </si>
  <si>
    <t>Actual</t>
  </si>
  <si>
    <t>Budget</t>
  </si>
  <si>
    <t>Revenue Sharing Distribution</t>
  </si>
  <si>
    <t>Shufu 50%</t>
  </si>
  <si>
    <t>DC Judo 50%</t>
  </si>
  <si>
    <t>Deposits Included</t>
  </si>
  <si>
    <t>Disbursements Required</t>
  </si>
  <si>
    <t>Reconciliation Cover Sheet</t>
  </si>
  <si>
    <t>John</t>
  </si>
  <si>
    <t>Gouthro</t>
  </si>
  <si>
    <t>Robert</t>
  </si>
  <si>
    <t>rgouth@gmail.com</t>
  </si>
  <si>
    <t>Charles</t>
  </si>
  <si>
    <t>Mark</t>
  </si>
  <si>
    <t>Lisa</t>
  </si>
  <si>
    <t>Capriotti</t>
  </si>
  <si>
    <t>lisa.capriotti@gmail.com</t>
  </si>
  <si>
    <t>Jackson</t>
  </si>
  <si>
    <t>Attendees</t>
  </si>
  <si>
    <t>Disbursements Due</t>
  </si>
  <si>
    <t>Item</t>
  </si>
  <si>
    <t>Amount</t>
  </si>
  <si>
    <t>Receipt</t>
  </si>
  <si>
    <t>NA</t>
  </si>
  <si>
    <t>Sanction Fee</t>
  </si>
  <si>
    <t>Payee Total</t>
  </si>
  <si>
    <t>Total Disbursements Due</t>
  </si>
  <si>
    <t>Shufu Spring Promotion and Shiai 5/21/16</t>
  </si>
  <si>
    <t>Le</t>
  </si>
  <si>
    <t>Thu</t>
  </si>
  <si>
    <t>Heredia</t>
  </si>
  <si>
    <t>Carlos</t>
  </si>
  <si>
    <t>Eleazer</t>
  </si>
  <si>
    <t>Shadeed</t>
  </si>
  <si>
    <t>Pare</t>
  </si>
  <si>
    <t>Adease</t>
  </si>
  <si>
    <t>Kofi</t>
  </si>
  <si>
    <t>Best</t>
  </si>
  <si>
    <t>Russell</t>
  </si>
  <si>
    <t>English</t>
  </si>
  <si>
    <t>Malik</t>
  </si>
  <si>
    <t>Frazier</t>
  </si>
  <si>
    <t>Chan</t>
  </si>
  <si>
    <t>Yazmin</t>
  </si>
  <si>
    <t>Quigley</t>
  </si>
  <si>
    <t>Clark</t>
  </si>
  <si>
    <t>Romariz</t>
  </si>
  <si>
    <t>Thiago</t>
  </si>
  <si>
    <t>Travitz</t>
  </si>
  <si>
    <t>Ryan</t>
  </si>
  <si>
    <t>Trice</t>
  </si>
  <si>
    <t>Jabasie</t>
  </si>
  <si>
    <t>Deganich</t>
  </si>
  <si>
    <t>Ashley</t>
  </si>
  <si>
    <t>Denegris</t>
  </si>
  <si>
    <t>Lincoln</t>
  </si>
  <si>
    <t>Schrader</t>
  </si>
  <si>
    <t>Blaine</t>
  </si>
  <si>
    <t>Felgemacher</t>
  </si>
  <si>
    <t>Mathew</t>
  </si>
  <si>
    <t>Wil</t>
  </si>
  <si>
    <t>Trask</t>
  </si>
  <si>
    <t>Armen</t>
  </si>
  <si>
    <t>Ethan</t>
  </si>
  <si>
    <t>Mott</t>
  </si>
  <si>
    <t>Stephen</t>
  </si>
  <si>
    <t>Frizner</t>
  </si>
  <si>
    <t>Dmitry</t>
  </si>
  <si>
    <t>Matson</t>
  </si>
  <si>
    <t>Kaya</t>
  </si>
  <si>
    <t>Easlick</t>
  </si>
  <si>
    <t>William</t>
  </si>
  <si>
    <t>Luc</t>
  </si>
  <si>
    <t>Kenneth</t>
  </si>
  <si>
    <t>Frank</t>
  </si>
  <si>
    <t>Omer</t>
  </si>
  <si>
    <t>Morales Jr</t>
  </si>
  <si>
    <t>Rafael</t>
  </si>
  <si>
    <t>Morales</t>
  </si>
  <si>
    <t>Myers</t>
  </si>
  <si>
    <t>Michael</t>
  </si>
  <si>
    <t>Justin</t>
  </si>
  <si>
    <t>Clancy</t>
  </si>
  <si>
    <t>Maya</t>
  </si>
  <si>
    <t>Kovalenko</t>
  </si>
  <si>
    <t>Igor</t>
  </si>
  <si>
    <t>Ngono</t>
  </si>
  <si>
    <t>Edgard</t>
  </si>
  <si>
    <t>Hurwitz</t>
  </si>
  <si>
    <t>Caleb</t>
  </si>
  <si>
    <t>Bond</t>
  </si>
  <si>
    <t>Taylor</t>
  </si>
  <si>
    <t>Daugherty</t>
  </si>
  <si>
    <t>Ava</t>
  </si>
  <si>
    <t>De Padua</t>
  </si>
  <si>
    <t>David</t>
  </si>
  <si>
    <t>Prince</t>
  </si>
  <si>
    <t>Giulia</t>
  </si>
  <si>
    <t>Grunberg</t>
  </si>
  <si>
    <t>Michael \Micha\""</t>
  </si>
  <si>
    <t>Atkins</t>
  </si>
  <si>
    <t>Debbye</t>
  </si>
  <si>
    <t>Delfino-Foy</t>
  </si>
  <si>
    <t>Lourdes</t>
  </si>
  <si>
    <t>Foy</t>
  </si>
  <si>
    <t>Derrick</t>
  </si>
  <si>
    <t>Racquel</t>
  </si>
  <si>
    <t>Serena</t>
  </si>
  <si>
    <t>McGill</t>
  </si>
  <si>
    <t>A. Zahkee</t>
  </si>
  <si>
    <t>Terefe</t>
  </si>
  <si>
    <t>Yeneneh</t>
  </si>
  <si>
    <t>Aghayev</t>
  </si>
  <si>
    <t>Asif</t>
  </si>
  <si>
    <t>Speight</t>
  </si>
  <si>
    <t>Belabed</t>
  </si>
  <si>
    <t>Akim</t>
  </si>
  <si>
    <t>Chang</t>
  </si>
  <si>
    <t>Kooshapur</t>
  </si>
  <si>
    <t>Hamed</t>
  </si>
  <si>
    <t>Fernandez</t>
  </si>
  <si>
    <t>Mael</t>
  </si>
  <si>
    <t>Bucquet</t>
  </si>
  <si>
    <t>Floyd</t>
  </si>
  <si>
    <t>Hantea</t>
  </si>
  <si>
    <t>Victor</t>
  </si>
  <si>
    <t>Adilov</t>
  </si>
  <si>
    <t>Zhalgas</t>
  </si>
  <si>
    <t>Vidal</t>
  </si>
  <si>
    <t>Marisa</t>
  </si>
  <si>
    <t>Wilson</t>
  </si>
  <si>
    <t>Johann</t>
  </si>
  <si>
    <t>Kevin</t>
  </si>
  <si>
    <t>Rivera</t>
  </si>
  <si>
    <t>Zachary</t>
  </si>
  <si>
    <t>Vaccaro</t>
  </si>
  <si>
    <t>Jill</t>
  </si>
  <si>
    <t>Davis</t>
  </si>
  <si>
    <t>Raymond</t>
  </si>
  <si>
    <t>Brown</t>
  </si>
  <si>
    <t>Kaylee</t>
  </si>
  <si>
    <t>Wolf</t>
  </si>
  <si>
    <t>Archbold</t>
  </si>
  <si>
    <t>Bartolomeo</t>
  </si>
  <si>
    <t>Devin</t>
  </si>
  <si>
    <t>Michelle</t>
  </si>
  <si>
    <t>Jenae</t>
  </si>
  <si>
    <t>Sorto</t>
  </si>
  <si>
    <t>Brenda</t>
  </si>
  <si>
    <t>Thomas</t>
  </si>
  <si>
    <t>Winkler</t>
  </si>
  <si>
    <t>Rebecca</t>
  </si>
  <si>
    <t>Ikeuchi</t>
  </si>
  <si>
    <t>Tomoko</t>
  </si>
  <si>
    <t>Liau</t>
  </si>
  <si>
    <t>Berry</t>
  </si>
  <si>
    <t>Blount</t>
  </si>
  <si>
    <t>Dugan</t>
  </si>
  <si>
    <t>Ingram</t>
  </si>
  <si>
    <t>Damani</t>
  </si>
  <si>
    <t>Lee</t>
  </si>
  <si>
    <t>Arthur</t>
  </si>
  <si>
    <t>Van Ness</t>
  </si>
  <si>
    <t>Daniel</t>
  </si>
  <si>
    <t>Giornelli</t>
  </si>
  <si>
    <t>Heidt</t>
  </si>
  <si>
    <t>Susanna</t>
  </si>
  <si>
    <t>Steber</t>
  </si>
  <si>
    <t>Calvin</t>
  </si>
  <si>
    <t>Tamez</t>
  </si>
  <si>
    <t>Austin</t>
  </si>
  <si>
    <t>Dickinson</t>
  </si>
  <si>
    <t>Wayne</t>
  </si>
  <si>
    <t>Kamal</t>
  </si>
  <si>
    <t>Vizcarra</t>
  </si>
  <si>
    <t>Abel</t>
  </si>
  <si>
    <t>Lombardo</t>
  </si>
  <si>
    <t>Matthew</t>
  </si>
  <si>
    <t>Parmalee</t>
  </si>
  <si>
    <t>James</t>
  </si>
  <si>
    <t>Kohn</t>
  </si>
  <si>
    <t>Allie</t>
  </si>
  <si>
    <t>Sam</t>
  </si>
  <si>
    <t>Maggie</t>
  </si>
  <si>
    <t>Massey</t>
  </si>
  <si>
    <t>Jon</t>
  </si>
  <si>
    <t>Sergi</t>
  </si>
  <si>
    <t>Aiden</t>
  </si>
  <si>
    <t>Sophia</t>
  </si>
  <si>
    <t>Ferrigno</t>
  </si>
  <si>
    <t>Sarah</t>
  </si>
  <si>
    <t>Cassie</t>
  </si>
  <si>
    <t>Lentz</t>
  </si>
  <si>
    <t>Troy</t>
  </si>
  <si>
    <t>Hough</t>
  </si>
  <si>
    <t>Rachel</t>
  </si>
  <si>
    <t>Katakura</t>
  </si>
  <si>
    <t>Murr</t>
  </si>
  <si>
    <t>Jesse</t>
  </si>
  <si>
    <t>Owings</t>
  </si>
  <si>
    <t>Sean</t>
  </si>
  <si>
    <t>Rice</t>
  </si>
  <si>
    <t>Sellers</t>
  </si>
  <si>
    <t>Fan</t>
  </si>
  <si>
    <t>Jeremiah</t>
  </si>
  <si>
    <t>anhthu.rosenthal@gmail.com</t>
  </si>
  <si>
    <t>cmh4125@comcast.net</t>
  </si>
  <si>
    <t>mr.shadeed@gmail.com</t>
  </si>
  <si>
    <t>mark.t.pare@gmail.com</t>
  </si>
  <si>
    <t>kofi.adease@yahoo.com</t>
  </si>
  <si>
    <t>rbest03@gmail.com</t>
  </si>
  <si>
    <t>malikenglish@aol.com</t>
  </si>
  <si>
    <t>m12@dcjudo.com</t>
  </si>
  <si>
    <t>cfra202@gmail.com</t>
  </si>
  <si>
    <t>cquigleyintokyo@gmail.com</t>
  </si>
  <si>
    <t>tromariz@gmail.com</t>
  </si>
  <si>
    <t>rtravitz@gmail.com</t>
  </si>
  <si>
    <t>base.trice@gmail.com</t>
  </si>
  <si>
    <t>kdeganich@gmail.com</t>
  </si>
  <si>
    <t>ddeganich@gmail.com</t>
  </si>
  <si>
    <t>daniel.vanness@netzsch.com</t>
  </si>
  <si>
    <t>ivahathletics@gmail.com</t>
  </si>
  <si>
    <t>warsteimer@gmail.com</t>
  </si>
  <si>
    <t>felgebish@gmail.com</t>
  </si>
  <si>
    <t>sdtrask@gmail.com</t>
  </si>
  <si>
    <t>rmtrask26@gmail.com</t>
  </si>
  <si>
    <t>eric_mott@ymail.com</t>
  </si>
  <si>
    <t>frizner@gmail.com</t>
  </si>
  <si>
    <t>matson.kaya@gmail.com</t>
  </si>
  <si>
    <t>wdeaslick@gmail.com</t>
  </si>
  <si>
    <t>mrkenluc@gmail.com</t>
  </si>
  <si>
    <t>amit.doronfrank@gmail.com</t>
  </si>
  <si>
    <t>ramorales28@gmail.com</t>
  </si>
  <si>
    <t>rmorales@genetec.com</t>
  </si>
  <si>
    <t>msm33rudy@msn.com</t>
  </si>
  <si>
    <t>justinbchan@gmail.com</t>
  </si>
  <si>
    <t>tclancy@aurora.aero</t>
  </si>
  <si>
    <t>igor.s.kovalenko@gmail.com</t>
  </si>
  <si>
    <t>edgardetoundi@yahoo.com</t>
  </si>
  <si>
    <t>s_hurwitz@hotmail.com</t>
  </si>
  <si>
    <t>tcb54@georgetown.edu</t>
  </si>
  <si>
    <t>banking@joemcnamara.com</t>
  </si>
  <si>
    <t>david_de_padua@yahoo.com</t>
  </si>
  <si>
    <t>nielsmorel@gmail.com</t>
  </si>
  <si>
    <t>mgrunbe1@terpmail.umd.edu</t>
  </si>
  <si>
    <t>datkinsii@student.life.edu</t>
  </si>
  <si>
    <t>mldelfino-foy@hotmail.com</t>
  </si>
  <si>
    <t>seeperbold@mail.com</t>
  </si>
  <si>
    <t>racquel.frazier@dcjudo.com</t>
  </si>
  <si>
    <t>serena.frazier@dcjudo.com</t>
  </si>
  <si>
    <t>zahkingme@gmail.com</t>
  </si>
  <si>
    <t>yenterefe@gmail.com</t>
  </si>
  <si>
    <t>haji423@yahoo.com</t>
  </si>
  <si>
    <t>billxspeight@verizon.net</t>
  </si>
  <si>
    <t>almajormesa@yahoo.com</t>
  </si>
  <si>
    <t>chang.justin.r@gmail.com</t>
  </si>
  <si>
    <t>kooshapur@gmail.com</t>
  </si>
  <si>
    <t>rferest@gmail.com</t>
  </si>
  <si>
    <t>charles@bucquet.com</t>
  </si>
  <si>
    <t>unclenutweirdo@aol.com</t>
  </si>
  <si>
    <t>victorhantea27@gmail.com</t>
  </si>
  <si>
    <t>zadilov@gmail.com</t>
  </si>
  <si>
    <t>cdvidal@yahoo.com</t>
  </si>
  <si>
    <t>nsdachi@yahoo.com</t>
  </si>
  <si>
    <t>katharina@gmail.com</t>
  </si>
  <si>
    <t>wilson.kev@gmail.com</t>
  </si>
  <si>
    <t>zr0320@att.net</t>
  </si>
  <si>
    <t>jjvaccaro@att.net</t>
  </si>
  <si>
    <t>1davis@sbcglobal.net</t>
  </si>
  <si>
    <t>kbrown@dcjudo.com</t>
  </si>
  <si>
    <t>wolf@dcjudo.com</t>
  </si>
  <si>
    <t>kennetharchbold@hotmail.com</t>
  </si>
  <si>
    <t>taoofcrime@aol.com</t>
  </si>
  <si>
    <t>tonchyaku@gmail.com</t>
  </si>
  <si>
    <t>jenaemichelle@rangeofemotion.com</t>
  </si>
  <si>
    <t>cigana3@yahoo.com</t>
  </si>
  <si>
    <t>me@lesthomas.net</t>
  </si>
  <si>
    <t>andywinkler23@yahoo.com</t>
  </si>
  <si>
    <t>tomoko.ikeuchi@nih.gov</t>
  </si>
  <si>
    <t>mahkuh@hotmail.com</t>
  </si>
  <si>
    <t>dberry7@hotmail.com</t>
  </si>
  <si>
    <t>speedyruss95@yahoo.com</t>
  </si>
  <si>
    <t>damani.ingram@gmail.com</t>
  </si>
  <si>
    <t>arthur_lee@corcoran.edu</t>
  </si>
  <si>
    <t>vannessd2@gmail.com</t>
  </si>
  <si>
    <t>mtakemori@aol.com</t>
  </si>
  <si>
    <t>knjackson13@hotmail.com</t>
  </si>
  <si>
    <t>abelvizcarra@gmail.com</t>
  </si>
  <si>
    <t>yilanxiang@gmail.com</t>
  </si>
  <si>
    <t xml:space="preserve">Credit </t>
  </si>
  <si>
    <t>Fees</t>
  </si>
  <si>
    <t>Payment</t>
  </si>
  <si>
    <t>Paypal Transactions</t>
  </si>
  <si>
    <t> Purchase by Scott Trask</t>
  </si>
  <si>
    <t> Purchase by Carlos Vidal</t>
  </si>
  <si>
    <t> Purchase by John Thomas</t>
  </si>
  <si>
    <t> Purchase by Kelly Deganich</t>
  </si>
  <si>
    <t> Purchase by Dmitry Frizner</t>
  </si>
  <si>
    <t> Purchase by Zhalgas Adilov</t>
  </si>
  <si>
    <t> Purchase by Rafael Morales</t>
  </si>
  <si>
    <t> Purchase by Justin Chang</t>
  </si>
  <si>
    <t> Purchase by Patrick Bucquet</t>
  </si>
  <si>
    <t> Purchase by Thiago Romariz</t>
  </si>
  <si>
    <t>Malik English</t>
  </si>
  <si>
    <t>RAUL FERNANDEZ</t>
  </si>
  <si>
    <t>Amit Frank</t>
  </si>
  <si>
    <t>Raymond Davis</t>
  </si>
  <si>
    <t>Kenneth Luc</t>
  </si>
  <si>
    <t>Tomoko Ikeuchi</t>
  </si>
  <si>
    <t>Kofi Adease</t>
  </si>
  <si>
    <t>Niels Morel</t>
  </si>
  <si>
    <t>Clark Quigley</t>
  </si>
  <si>
    <t>Lourdes Delfino-Foy</t>
  </si>
  <si>
    <t>Derrick Foy</t>
  </si>
  <si>
    <t>Kaya Matson</t>
  </si>
  <si>
    <t>Shadeed Eleazer</t>
  </si>
  <si>
    <t>Haji Aghayev</t>
  </si>
  <si>
    <t>Eric Mott</t>
  </si>
  <si>
    <t>Igor Kovalenko</t>
  </si>
  <si>
    <t>Hamed Kooshapur</t>
  </si>
  <si>
    <t>William Speight</t>
  </si>
  <si>
    <t>Joseph McNamara</t>
  </si>
  <si>
    <t>Thomas Clancy</t>
  </si>
  <si>
    <t>David Berry</t>
  </si>
  <si>
    <t>Mathew Felgemacher</t>
  </si>
  <si>
    <t>Heidi Felgemacher</t>
  </si>
  <si>
    <t>Blaine Schrader</t>
  </si>
  <si>
    <t>Arthur Lee</t>
  </si>
  <si>
    <t>Mark Liau</t>
  </si>
  <si>
    <t>Edgard Ngono</t>
  </si>
  <si>
    <t>Lincoln Denegris</t>
  </si>
  <si>
    <t>Daniel Van Ness</t>
  </si>
  <si>
    <t>Gina Wege</t>
  </si>
  <si>
    <t>Jenae Michelle</t>
  </si>
  <si>
    <t>Michael Myers</t>
  </si>
  <si>
    <t>Yeneneh Terefe</t>
  </si>
  <si>
    <t>Ryan Travitz</t>
  </si>
  <si>
    <t>Rebecca Winkler</t>
  </si>
  <si>
    <t>Mark Pare</t>
  </si>
  <si>
    <t>Yilan Xiang</t>
  </si>
  <si>
    <t>Carlos Heredia</t>
  </si>
  <si>
    <t>Damani Ingram</t>
  </si>
  <si>
    <t>Kevin Wilson</t>
  </si>
  <si>
    <t>Thu Le</t>
  </si>
  <si>
    <t>WePay Transactions</t>
  </si>
  <si>
    <t>Check Transactions</t>
  </si>
  <si>
    <t>Cash Transactions</t>
  </si>
  <si>
    <t>DC Judo Scholarship Transactions</t>
  </si>
  <si>
    <t>Akim Belabed</t>
  </si>
  <si>
    <t>Russell Blount</t>
  </si>
  <si>
    <t>Wayne Dickinson</t>
  </si>
  <si>
    <t>Allie Dugan</t>
  </si>
  <si>
    <t>Charles Dugan</t>
  </si>
  <si>
    <t>Maggie Dugan</t>
  </si>
  <si>
    <t>Sam Dugan</t>
  </si>
  <si>
    <t>William Easlick</t>
  </si>
  <si>
    <t>Sarah Ferrigno</t>
  </si>
  <si>
    <t>John Floyd</t>
  </si>
  <si>
    <t>Thomas Giornelli</t>
  </si>
  <si>
    <t>Susanna Heidt</t>
  </si>
  <si>
    <t>Rachel Hough</t>
  </si>
  <si>
    <t>Kamal Jackson</t>
  </si>
  <si>
    <t>Davis Katakura</t>
  </si>
  <si>
    <t>Troy Lentz</t>
  </si>
  <si>
    <t>Matthew Lombardo</t>
  </si>
  <si>
    <t>Jon Massey</t>
  </si>
  <si>
    <t>Jesse Murr</t>
  </si>
  <si>
    <t>Sean Owings</t>
  </si>
  <si>
    <t>James Parmalee</t>
  </si>
  <si>
    <t>Kohn Parmalee</t>
  </si>
  <si>
    <t>John Rice</t>
  </si>
  <si>
    <t>Zachary Rivera</t>
  </si>
  <si>
    <t>Michael Sellers</t>
  </si>
  <si>
    <t>Aiden Sergi</t>
  </si>
  <si>
    <t>Sophia Sergi</t>
  </si>
  <si>
    <t>Calvin Steber</t>
  </si>
  <si>
    <t>Austin Tamez</t>
  </si>
  <si>
    <t>Lisa Capriotti</t>
  </si>
  <si>
    <t>Robert Gouthro</t>
  </si>
  <si>
    <t>Payments By Check</t>
  </si>
  <si>
    <t>Payments by DC Judo Scholarship</t>
  </si>
  <si>
    <t>Debbye Atkins</t>
  </si>
  <si>
    <t>Devin Bartolomeo</t>
  </si>
  <si>
    <t>Cassie Dugan</t>
  </si>
  <si>
    <t>Chan Frazier</t>
  </si>
  <si>
    <t>Racquel Frazier</t>
  </si>
  <si>
    <t>Serena Frazier</t>
  </si>
  <si>
    <t>Yazmin Frazier</t>
  </si>
  <si>
    <t>A. Zahkee McGill</t>
  </si>
  <si>
    <t>Jabasie Trice</t>
  </si>
  <si>
    <t>9 Regular + 1 Inclub Validatiion</t>
  </si>
  <si>
    <t>27 Regular + 17 Inclub Validation</t>
  </si>
  <si>
    <t>92 Regular + 18 Inclub validation - 1 Regular</t>
  </si>
  <si>
    <t>Courtesy Food for Yudansha</t>
  </si>
  <si>
    <t>Courtesy Food for Examiners and Officials</t>
  </si>
  <si>
    <t>Copying</t>
  </si>
  <si>
    <t xml:space="preserve">Facility Rental </t>
  </si>
  <si>
    <t>Meeting Room</t>
  </si>
  <si>
    <t>Contract</t>
  </si>
  <si>
    <t>Truck Rental - Uhaul Contract</t>
  </si>
  <si>
    <t>Constant Contact Event Spot</t>
  </si>
  <si>
    <t>Consumables</t>
  </si>
  <si>
    <t>Printing Onsite</t>
  </si>
  <si>
    <t>Promotion Development Fee</t>
  </si>
  <si>
    <t>Payment Processing Fee</t>
  </si>
  <si>
    <t>Mat Recovery Fee</t>
  </si>
  <si>
    <t>Greg Goebel</t>
  </si>
  <si>
    <t>Navy Group</t>
  </si>
  <si>
    <t>Jan Takemori</t>
  </si>
  <si>
    <t>Pam Hinkle</t>
  </si>
  <si>
    <t>Akim Delabed</t>
  </si>
  <si>
    <t>DC Judo Scholarship</t>
  </si>
  <si>
    <t>DC Judo (Cash)</t>
  </si>
  <si>
    <t>Blue Dragon</t>
  </si>
  <si>
    <t>Catholic University</t>
  </si>
  <si>
    <t>Uhaul</t>
  </si>
  <si>
    <t>Constant Contact</t>
  </si>
  <si>
    <t>Dunkin Donuts</t>
  </si>
  <si>
    <t>Potbellys</t>
  </si>
  <si>
    <t>Supplies and Consumables</t>
  </si>
  <si>
    <t>Payment Processing Fees</t>
  </si>
  <si>
    <t>Due DC Judo from Shufu</t>
  </si>
  <si>
    <t>Due Shufu from DC Judo</t>
  </si>
  <si>
    <t xml:space="preserve">DC Judo </t>
  </si>
  <si>
    <t>Offset Payment</t>
  </si>
  <si>
    <t>Revenue after Offset</t>
  </si>
  <si>
    <t>Shufu</t>
  </si>
  <si>
    <t>Electronic Payments</t>
  </si>
  <si>
    <t>Promotion Development</t>
  </si>
  <si>
    <t>Mat Recovery</t>
  </si>
  <si>
    <t>Paid By</t>
  </si>
  <si>
    <t>Paid To</t>
  </si>
  <si>
    <t>Staples</t>
  </si>
  <si>
    <t>WePay/Paypal</t>
  </si>
  <si>
    <t>Less Prepayments</t>
  </si>
  <si>
    <t>Added to Deposits</t>
  </si>
  <si>
    <t>To Be Disbursed</t>
  </si>
  <si>
    <t>DC Judo Revenue Share</t>
  </si>
  <si>
    <t>56 Regular - 1 Regular Refund</t>
  </si>
  <si>
    <t>See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</si>
</sst>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2" fillId="0" borderId="0" xfId="0" applyNumberFormat="1" applyFont="1"/>
    <xf numFmtId="44" fontId="2" fillId="0" borderId="0" xfId="1" applyFont="1"/>
    <xf numFmtId="0" fontId="0" fillId="0" borderId="0" xfId="0" applyAlignment="1">
      <alignment horizontal="right"/>
    </xf>
    <xf numFmtId="0" fontId="4" fillId="0" borderId="0" xfId="0" applyFont="1"/>
    <xf numFmtId="8" fontId="0" fillId="0" borderId="0" xfId="0" applyNumberFormat="1" applyAlignment="1">
      <alignment vertical="center" wrapText="1"/>
    </xf>
    <xf numFmtId="44" fontId="0" fillId="0" borderId="0" xfId="1" applyFont="1" applyAlignment="1">
      <alignment vertical="center" wrapText="1"/>
    </xf>
    <xf numFmtId="165" fontId="0" fillId="0" borderId="0" xfId="2" applyNumberFormat="1" applyFont="1"/>
    <xf numFmtId="44" fontId="0" fillId="0" borderId="0" xfId="1" applyFont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top"/>
    </xf>
    <xf numFmtId="0" fontId="0" fillId="0" borderId="1" xfId="0" applyBorder="1"/>
    <xf numFmtId="0" fontId="0" fillId="0" borderId="2" xfId="0" applyBorder="1"/>
    <xf numFmtId="44" fontId="0" fillId="0" borderId="3" xfId="1" applyFont="1" applyBorder="1"/>
    <xf numFmtId="0" fontId="0" fillId="0" borderId="4" xfId="0" applyBorder="1"/>
    <xf numFmtId="0" fontId="0" fillId="0" borderId="0" xfId="0" applyBorder="1"/>
    <xf numFmtId="44" fontId="0" fillId="0" borderId="5" xfId="1" applyFon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0" fillId="0" borderId="9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topLeftCell="A2" zoomScaleNormal="100" workbookViewId="0">
      <selection activeCell="A32" sqref="A32"/>
    </sheetView>
  </sheetViews>
  <sheetFormatPr defaultRowHeight="15" x14ac:dyDescent="0.25"/>
  <cols>
    <col min="1" max="1" width="31.7109375" customWidth="1"/>
    <col min="2" max="2" width="18.42578125" customWidth="1"/>
    <col min="3" max="3" width="17.5703125" customWidth="1"/>
  </cols>
  <sheetData>
    <row r="1" spans="1:3" ht="18.75" x14ac:dyDescent="0.3">
      <c r="A1" s="3" t="s">
        <v>48</v>
      </c>
    </row>
    <row r="2" spans="1:3" x14ac:dyDescent="0.25">
      <c r="A2" t="s">
        <v>28</v>
      </c>
    </row>
    <row r="3" spans="1:3" x14ac:dyDescent="0.25">
      <c r="B3" s="5" t="s">
        <v>21</v>
      </c>
      <c r="C3" s="5" t="s">
        <v>22</v>
      </c>
    </row>
    <row r="4" spans="1:3" x14ac:dyDescent="0.25">
      <c r="A4" t="s">
        <v>18</v>
      </c>
      <c r="B4" s="1">
        <f>ActInc</f>
        <v>4730</v>
      </c>
      <c r="C4" s="1">
        <f>BudInc</f>
        <v>5150</v>
      </c>
    </row>
    <row r="5" spans="1:3" x14ac:dyDescent="0.25">
      <c r="A5" t="s">
        <v>19</v>
      </c>
      <c r="B5" s="1">
        <f>ActExp</f>
        <v>4709.75</v>
      </c>
      <c r="C5" s="1">
        <f>BudExp</f>
        <v>4735.8900000000003</v>
      </c>
    </row>
    <row r="6" spans="1:3" x14ac:dyDescent="0.25">
      <c r="A6" s="2" t="s">
        <v>20</v>
      </c>
      <c r="B6" s="8">
        <f>B4-B5</f>
        <v>20.25</v>
      </c>
      <c r="C6" s="8">
        <f>C4-C5</f>
        <v>414.10999999999967</v>
      </c>
    </row>
    <row r="8" spans="1:3" x14ac:dyDescent="0.25">
      <c r="A8" t="s">
        <v>23</v>
      </c>
      <c r="B8" s="4">
        <f>ROUND(B6,2)</f>
        <v>20.25</v>
      </c>
    </row>
    <row r="9" spans="1:3" x14ac:dyDescent="0.25">
      <c r="A9" t="s">
        <v>24</v>
      </c>
      <c r="B9" s="4">
        <f>B8*0.5</f>
        <v>10.125</v>
      </c>
    </row>
    <row r="10" spans="1:3" x14ac:dyDescent="0.25">
      <c r="A10" t="s">
        <v>25</v>
      </c>
      <c r="B10" s="4">
        <f>B8-B9</f>
        <v>10.125</v>
      </c>
    </row>
    <row r="12" spans="1:3" x14ac:dyDescent="0.25">
      <c r="A12" t="s">
        <v>26</v>
      </c>
      <c r="B12" s="1">
        <f>TotDep</f>
        <v>2470.25</v>
      </c>
    </row>
    <row r="13" spans="1:3" x14ac:dyDescent="0.25">
      <c r="A13" t="s">
        <v>27</v>
      </c>
      <c r="B13" s="1">
        <f>disburse</f>
        <v>2460.125</v>
      </c>
    </row>
    <row r="15" spans="1:3" x14ac:dyDescent="0.25">
      <c r="B15" s="4">
        <f>B12-B13</f>
        <v>10.125</v>
      </c>
    </row>
  </sheetData>
  <pageMargins left="0.7" right="0.7" top="0.75" bottom="0.75" header="0.3" footer="0.3"/>
  <pageSetup orientation="landscape" r:id="rId1"/>
  <headerFooter>
    <oddFooter>&amp;L&amp;F&amp;C&amp;A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Normal="100" workbookViewId="0">
      <selection activeCell="B25" sqref="B25"/>
    </sheetView>
  </sheetViews>
  <sheetFormatPr defaultRowHeight="15" x14ac:dyDescent="0.25"/>
  <cols>
    <col min="1" max="1" width="32.28515625" customWidth="1"/>
    <col min="2" max="2" width="22.5703125" customWidth="1"/>
    <col min="3" max="3" width="19.7109375" customWidth="1"/>
    <col min="4" max="4" width="20.85546875" customWidth="1"/>
    <col min="5" max="5" width="36.85546875" customWidth="1"/>
  </cols>
  <sheetData>
    <row r="1" spans="1:6" ht="18.75" x14ac:dyDescent="0.3">
      <c r="A1" s="3" t="s">
        <v>7</v>
      </c>
    </row>
    <row r="2" spans="1:6" x14ac:dyDescent="0.25">
      <c r="A2" s="6" t="s">
        <v>1</v>
      </c>
      <c r="B2" s="6" t="s">
        <v>8</v>
      </c>
      <c r="C2" s="6" t="s">
        <v>9</v>
      </c>
      <c r="D2" s="6" t="s">
        <v>6</v>
      </c>
      <c r="E2" s="6" t="s">
        <v>4</v>
      </c>
    </row>
    <row r="3" spans="1:6" x14ac:dyDescent="0.25">
      <c r="A3" t="s">
        <v>365</v>
      </c>
      <c r="B3" s="1">
        <f>'Credit Card Payments and Fee'!B46</f>
        <v>2050</v>
      </c>
      <c r="C3" s="14">
        <f>5150*0.8</f>
        <v>4120</v>
      </c>
      <c r="D3" s="14">
        <f>(B3+B4)-C3</f>
        <v>-1370</v>
      </c>
      <c r="E3" s="17" t="s">
        <v>459</v>
      </c>
      <c r="F3">
        <v>42</v>
      </c>
    </row>
    <row r="4" spans="1:6" x14ac:dyDescent="0.25">
      <c r="A4" t="s">
        <v>313</v>
      </c>
      <c r="B4" s="1">
        <f>'Paypal Payments and Fees'!B17</f>
        <v>700</v>
      </c>
      <c r="C4" s="14"/>
      <c r="D4" s="14"/>
      <c r="E4" s="17"/>
      <c r="F4">
        <v>14</v>
      </c>
    </row>
    <row r="5" spans="1:6" x14ac:dyDescent="0.25">
      <c r="A5" t="s">
        <v>366</v>
      </c>
      <c r="B5" s="1">
        <f>Deposits!B51</f>
        <v>870</v>
      </c>
      <c r="C5" s="14">
        <f>5150-C3</f>
        <v>1030</v>
      </c>
      <c r="D5" s="14">
        <f>(B5+B6)-C5</f>
        <v>490</v>
      </c>
      <c r="E5" s="17" t="s">
        <v>412</v>
      </c>
      <c r="F5">
        <v>31</v>
      </c>
    </row>
    <row r="6" spans="1:6" x14ac:dyDescent="0.25">
      <c r="A6" t="s">
        <v>367</v>
      </c>
      <c r="B6" s="1">
        <v>650</v>
      </c>
      <c r="C6" s="14"/>
      <c r="D6" s="14"/>
      <c r="E6" s="17"/>
      <c r="F6">
        <v>13</v>
      </c>
    </row>
    <row r="7" spans="1:6" x14ac:dyDescent="0.25">
      <c r="A7" t="s">
        <v>368</v>
      </c>
      <c r="B7" s="1">
        <f>Deposits!B64</f>
        <v>460</v>
      </c>
      <c r="C7" s="15">
        <v>0</v>
      </c>
      <c r="D7" s="1">
        <f>B7-C7</f>
        <v>460</v>
      </c>
      <c r="E7" t="s">
        <v>411</v>
      </c>
      <c r="F7">
        <v>10</v>
      </c>
    </row>
    <row r="8" spans="1:6" x14ac:dyDescent="0.25">
      <c r="F8">
        <f>SUM(F3:F7)</f>
        <v>110</v>
      </c>
    </row>
    <row r="9" spans="1:6" x14ac:dyDescent="0.25">
      <c r="B9" s="1"/>
      <c r="D9" s="4"/>
    </row>
    <row r="11" spans="1:6" x14ac:dyDescent="0.25">
      <c r="A11" t="s">
        <v>10</v>
      </c>
      <c r="B11" s="4">
        <f>SUM(B3:B9)</f>
        <v>4730</v>
      </c>
      <c r="C11" s="4">
        <f>SUM(C3:C8)</f>
        <v>5150</v>
      </c>
      <c r="D11" s="1">
        <f>B11-C11</f>
        <v>-420</v>
      </c>
      <c r="E11" t="s">
        <v>413</v>
      </c>
      <c r="F11">
        <f>F8+F9</f>
        <v>110</v>
      </c>
    </row>
  </sheetData>
  <mergeCells count="6">
    <mergeCell ref="C3:C4"/>
    <mergeCell ref="D3:D4"/>
    <mergeCell ref="C5:C6"/>
    <mergeCell ref="D5:D6"/>
    <mergeCell ref="E3:E4"/>
    <mergeCell ref="E5:E6"/>
  </mergeCells>
  <pageMargins left="0.7" right="0.7" top="0.75" bottom="0.75" header="0.3" footer="0.3"/>
  <pageSetup scale="86" orientation="landscape" r:id="rId1"/>
  <headerFooter>
    <oddFooter>&amp;L&amp;F&amp;C&amp;A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opLeftCell="A16" zoomScaleNormal="100" workbookViewId="0">
      <selection activeCell="E19" sqref="E19"/>
    </sheetView>
  </sheetViews>
  <sheetFormatPr defaultRowHeight="15" x14ac:dyDescent="0.25"/>
  <cols>
    <col min="1" max="1" width="37.140625" customWidth="1"/>
    <col min="2" max="2" width="22.5703125" customWidth="1"/>
    <col min="3" max="3" width="19.7109375" customWidth="1"/>
    <col min="4" max="4" width="20.85546875" customWidth="1"/>
    <col min="5" max="5" width="17.5703125" customWidth="1"/>
    <col min="6" max="6" width="19.28515625" customWidth="1"/>
  </cols>
  <sheetData>
    <row r="1" spans="1:6" ht="18.75" x14ac:dyDescent="0.3">
      <c r="A1" s="3" t="s">
        <v>0</v>
      </c>
    </row>
    <row r="2" spans="1:6" x14ac:dyDescent="0.25">
      <c r="A2" s="6" t="s">
        <v>1</v>
      </c>
      <c r="B2" s="6" t="s">
        <v>2</v>
      </c>
      <c r="C2" s="6" t="s">
        <v>3</v>
      </c>
      <c r="D2" s="6" t="s">
        <v>6</v>
      </c>
      <c r="E2" s="6" t="s">
        <v>4</v>
      </c>
      <c r="F2" s="6" t="s">
        <v>43</v>
      </c>
    </row>
    <row r="3" spans="1:6" x14ac:dyDescent="0.25">
      <c r="A3" t="s">
        <v>417</v>
      </c>
      <c r="B3" s="1">
        <v>1240</v>
      </c>
      <c r="C3" s="1">
        <v>1240</v>
      </c>
      <c r="D3" s="1"/>
      <c r="E3" t="s">
        <v>419</v>
      </c>
      <c r="F3" s="16">
        <v>3</v>
      </c>
    </row>
    <row r="4" spans="1:6" x14ac:dyDescent="0.25">
      <c r="A4" t="s">
        <v>418</v>
      </c>
      <c r="B4" s="1">
        <v>0</v>
      </c>
      <c r="C4" s="1">
        <v>0</v>
      </c>
      <c r="D4" s="1">
        <f t="shared" ref="D4:D6" si="0">B4-C4</f>
        <v>0</v>
      </c>
      <c r="E4" t="s">
        <v>419</v>
      </c>
      <c r="F4" s="16"/>
    </row>
    <row r="5" spans="1:6" x14ac:dyDescent="0.25">
      <c r="A5" t="s">
        <v>420</v>
      </c>
      <c r="B5" s="1">
        <v>81.33</v>
      </c>
      <c r="C5" s="1">
        <v>200.09</v>
      </c>
      <c r="D5" s="1">
        <f t="shared" si="0"/>
        <v>-118.76</v>
      </c>
      <c r="E5" t="s">
        <v>419</v>
      </c>
      <c r="F5" s="9">
        <v>2</v>
      </c>
    </row>
    <row r="6" spans="1:6" x14ac:dyDescent="0.25">
      <c r="A6" t="s">
        <v>421</v>
      </c>
      <c r="B6" s="1">
        <v>40</v>
      </c>
      <c r="C6" s="1">
        <v>40</v>
      </c>
      <c r="D6" s="1">
        <f t="shared" si="0"/>
        <v>0</v>
      </c>
      <c r="F6">
        <v>1</v>
      </c>
    </row>
    <row r="7" spans="1:6" x14ac:dyDescent="0.25">
      <c r="A7" t="s">
        <v>414</v>
      </c>
      <c r="B7" s="1">
        <v>100.64</v>
      </c>
      <c r="C7" s="1">
        <v>125</v>
      </c>
      <c r="D7" s="1">
        <f>B7-C7</f>
        <v>-24.36</v>
      </c>
      <c r="F7" s="9">
        <v>5</v>
      </c>
    </row>
    <row r="8" spans="1:6" x14ac:dyDescent="0.25">
      <c r="A8" t="s">
        <v>415</v>
      </c>
      <c r="B8" s="1">
        <v>450.4</v>
      </c>
      <c r="C8" s="1">
        <v>250</v>
      </c>
      <c r="D8" s="1">
        <f t="shared" ref="D8:D15" si="1">B8-C8</f>
        <v>200.39999999999998</v>
      </c>
      <c r="F8">
        <v>6</v>
      </c>
    </row>
    <row r="9" spans="1:6" x14ac:dyDescent="0.25">
      <c r="A9" t="s">
        <v>422</v>
      </c>
      <c r="B9" s="14">
        <v>216.13</v>
      </c>
      <c r="C9" s="1">
        <v>90</v>
      </c>
      <c r="D9" s="14">
        <f>B9-(C9+C10+C11)</f>
        <v>-9.8700000000000045</v>
      </c>
      <c r="F9" s="16">
        <v>4</v>
      </c>
    </row>
    <row r="10" spans="1:6" x14ac:dyDescent="0.25">
      <c r="A10" t="s">
        <v>416</v>
      </c>
      <c r="B10" s="14"/>
      <c r="C10" s="1">
        <v>40</v>
      </c>
      <c r="D10" s="14"/>
      <c r="F10" s="16"/>
    </row>
    <row r="11" spans="1:6" x14ac:dyDescent="0.25">
      <c r="A11" t="s">
        <v>423</v>
      </c>
      <c r="B11" s="14"/>
      <c r="C11" s="1">
        <v>96</v>
      </c>
      <c r="D11" s="14"/>
      <c r="F11" s="16"/>
    </row>
    <row r="12" spans="1:6" x14ac:dyDescent="0.25">
      <c r="A12" t="s">
        <v>45</v>
      </c>
      <c r="B12" s="1">
        <v>35</v>
      </c>
      <c r="C12" s="1">
        <v>40</v>
      </c>
      <c r="D12" s="1">
        <f t="shared" si="1"/>
        <v>-5</v>
      </c>
    </row>
    <row r="13" spans="1:6" x14ac:dyDescent="0.25">
      <c r="A13" t="s">
        <v>424</v>
      </c>
      <c r="B13" s="1">
        <v>2000</v>
      </c>
      <c r="C13" s="1">
        <v>2000</v>
      </c>
      <c r="D13" s="1">
        <f t="shared" si="1"/>
        <v>0</v>
      </c>
      <c r="F13" s="9" t="s">
        <v>44</v>
      </c>
    </row>
    <row r="14" spans="1:6" x14ac:dyDescent="0.25">
      <c r="A14" t="s">
        <v>425</v>
      </c>
      <c r="B14" s="1">
        <f>'Credit Card Payments and Fee'!C46+('Paypal Payments and Fees'!C17*-1)</f>
        <v>96.25</v>
      </c>
      <c r="C14" s="18">
        <v>164.8</v>
      </c>
      <c r="D14" s="1">
        <f t="shared" si="1"/>
        <v>-68.550000000000011</v>
      </c>
      <c r="F14" s="9" t="s">
        <v>460</v>
      </c>
    </row>
    <row r="15" spans="1:6" x14ac:dyDescent="0.25">
      <c r="A15" t="s">
        <v>426</v>
      </c>
      <c r="B15" s="1">
        <v>450</v>
      </c>
      <c r="C15" s="1">
        <v>450</v>
      </c>
      <c r="D15" s="1">
        <f t="shared" si="1"/>
        <v>0</v>
      </c>
      <c r="F15" s="9" t="s">
        <v>44</v>
      </c>
    </row>
    <row r="17" spans="1:4" x14ac:dyDescent="0.25">
      <c r="A17" t="s">
        <v>5</v>
      </c>
      <c r="B17" s="4">
        <f>SUM(B3:B16)</f>
        <v>4709.75</v>
      </c>
      <c r="C17" s="4">
        <f>SUM(C3:C16)</f>
        <v>4735.8900000000003</v>
      </c>
      <c r="D17" s="1">
        <f>B17-C17</f>
        <v>-26.140000000000327</v>
      </c>
    </row>
    <row r="19" spans="1:4" x14ac:dyDescent="0.25">
      <c r="D19" s="1"/>
    </row>
  </sheetData>
  <mergeCells count="4">
    <mergeCell ref="F3:F4"/>
    <mergeCell ref="B9:B11"/>
    <mergeCell ref="D9:D11"/>
    <mergeCell ref="F9:F11"/>
  </mergeCells>
  <pageMargins left="0.7" right="0.7" top="0.75" bottom="0.75" header="0.3" footer="0.3"/>
  <pageSetup scale="89" orientation="landscape" r:id="rId1"/>
  <headerFooter>
    <oddFooter>&amp;L&amp;F&amp;C&amp;A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14" zoomScaleNormal="100" workbookViewId="0">
      <selection activeCell="C14" sqref="C14"/>
    </sheetView>
  </sheetViews>
  <sheetFormatPr defaultRowHeight="15" x14ac:dyDescent="0.25"/>
  <cols>
    <col min="1" max="1" width="29.28515625" customWidth="1"/>
    <col min="2" max="2" width="10.5703125" bestFit="1" customWidth="1"/>
    <col min="3" max="3" width="12.7109375" customWidth="1"/>
    <col min="4" max="4" width="33" customWidth="1"/>
  </cols>
  <sheetData>
    <row r="1" spans="1:4" ht="18.75" x14ac:dyDescent="0.3">
      <c r="A1" s="3" t="s">
        <v>11</v>
      </c>
    </row>
    <row r="2" spans="1:4" x14ac:dyDescent="0.25">
      <c r="A2" t="s">
        <v>12</v>
      </c>
      <c r="C2" t="s">
        <v>15</v>
      </c>
      <c r="D2" t="s">
        <v>16</v>
      </c>
    </row>
    <row r="3" spans="1:4" x14ac:dyDescent="0.25">
      <c r="A3" t="s">
        <v>427</v>
      </c>
      <c r="B3" s="1">
        <v>240</v>
      </c>
      <c r="C3">
        <v>565</v>
      </c>
      <c r="D3" t="s">
        <v>428</v>
      </c>
    </row>
    <row r="4" spans="1:4" x14ac:dyDescent="0.25">
      <c r="A4" t="s">
        <v>429</v>
      </c>
      <c r="B4" s="1">
        <v>150</v>
      </c>
      <c r="C4">
        <v>5219</v>
      </c>
    </row>
    <row r="5" spans="1:4" x14ac:dyDescent="0.25">
      <c r="A5" t="s">
        <v>430</v>
      </c>
      <c r="B5" s="1">
        <v>150</v>
      </c>
      <c r="C5">
        <v>3130</v>
      </c>
      <c r="D5" t="s">
        <v>434</v>
      </c>
    </row>
    <row r="6" spans="1:4" x14ac:dyDescent="0.25">
      <c r="A6" t="s">
        <v>430</v>
      </c>
      <c r="B6" s="1">
        <v>110</v>
      </c>
      <c r="C6">
        <v>3131</v>
      </c>
      <c r="D6" t="s">
        <v>434</v>
      </c>
    </row>
    <row r="7" spans="1:4" x14ac:dyDescent="0.25">
      <c r="A7" t="s">
        <v>398</v>
      </c>
      <c r="B7" s="1">
        <v>100</v>
      </c>
      <c r="C7">
        <v>1012</v>
      </c>
    </row>
    <row r="8" spans="1:4" x14ac:dyDescent="0.25">
      <c r="A8" t="s">
        <v>431</v>
      </c>
      <c r="B8" s="1">
        <v>50</v>
      </c>
      <c r="C8">
        <v>498</v>
      </c>
    </row>
    <row r="9" spans="1:4" x14ac:dyDescent="0.25">
      <c r="A9" t="s">
        <v>376</v>
      </c>
      <c r="B9" s="1">
        <v>50</v>
      </c>
      <c r="C9">
        <v>1177</v>
      </c>
    </row>
    <row r="10" spans="1:4" x14ac:dyDescent="0.25">
      <c r="A10" t="s">
        <v>388</v>
      </c>
      <c r="B10" s="1">
        <v>20</v>
      </c>
      <c r="C10">
        <v>223</v>
      </c>
    </row>
    <row r="11" spans="1:4" x14ac:dyDescent="0.25">
      <c r="A11" t="s">
        <v>446</v>
      </c>
      <c r="B11" s="1">
        <f>Disbursements!D15</f>
        <v>490.25</v>
      </c>
      <c r="C11">
        <v>198</v>
      </c>
    </row>
    <row r="12" spans="1:4" x14ac:dyDescent="0.25">
      <c r="A12" t="s">
        <v>432</v>
      </c>
      <c r="B12" s="1">
        <v>460</v>
      </c>
      <c r="C12">
        <v>199</v>
      </c>
    </row>
    <row r="13" spans="1:4" x14ac:dyDescent="0.25">
      <c r="A13" t="s">
        <v>433</v>
      </c>
      <c r="B13" s="1">
        <v>650</v>
      </c>
      <c r="C13">
        <v>200</v>
      </c>
    </row>
    <row r="15" spans="1:4" x14ac:dyDescent="0.25">
      <c r="A15" s="2" t="s">
        <v>17</v>
      </c>
      <c r="B15" s="7">
        <f>SUM(B3:B14)</f>
        <v>2470.25</v>
      </c>
    </row>
    <row r="19" spans="1:8" x14ac:dyDescent="0.25">
      <c r="A19" t="s">
        <v>400</v>
      </c>
    </row>
    <row r="20" spans="1:8" x14ac:dyDescent="0.25">
      <c r="A20" t="s">
        <v>369</v>
      </c>
      <c r="B20" s="1">
        <v>50</v>
      </c>
      <c r="C20">
        <v>1</v>
      </c>
      <c r="F20" s="10"/>
      <c r="G20" s="10"/>
      <c r="H20" s="10"/>
    </row>
    <row r="21" spans="1:8" x14ac:dyDescent="0.25">
      <c r="A21" t="s">
        <v>370</v>
      </c>
      <c r="B21" s="1">
        <v>50</v>
      </c>
      <c r="C21">
        <v>2</v>
      </c>
    </row>
    <row r="22" spans="1:8" x14ac:dyDescent="0.25">
      <c r="A22" t="s">
        <v>398</v>
      </c>
      <c r="B22" s="1">
        <v>50</v>
      </c>
      <c r="C22">
        <v>3</v>
      </c>
    </row>
    <row r="23" spans="1:8" x14ac:dyDescent="0.25">
      <c r="A23" t="s">
        <v>371</v>
      </c>
      <c r="B23" s="1">
        <v>50</v>
      </c>
      <c r="C23">
        <v>4</v>
      </c>
    </row>
    <row r="24" spans="1:8" x14ac:dyDescent="0.25">
      <c r="A24" t="s">
        <v>372</v>
      </c>
      <c r="B24" s="1">
        <v>10</v>
      </c>
      <c r="C24">
        <v>5</v>
      </c>
    </row>
    <row r="25" spans="1:8" x14ac:dyDescent="0.25">
      <c r="A25" t="s">
        <v>373</v>
      </c>
      <c r="B25" s="1">
        <v>50</v>
      </c>
      <c r="C25">
        <v>6</v>
      </c>
    </row>
    <row r="26" spans="1:8" x14ac:dyDescent="0.25">
      <c r="A26" t="s">
        <v>374</v>
      </c>
      <c r="B26" s="1">
        <v>10</v>
      </c>
      <c r="C26">
        <v>7</v>
      </c>
    </row>
    <row r="27" spans="1:8" x14ac:dyDescent="0.25">
      <c r="A27" t="s">
        <v>375</v>
      </c>
      <c r="B27" s="1">
        <v>10</v>
      </c>
      <c r="C27">
        <v>8</v>
      </c>
    </row>
    <row r="28" spans="1:8" x14ac:dyDescent="0.25">
      <c r="A28" t="s">
        <v>376</v>
      </c>
      <c r="B28" s="1">
        <v>50</v>
      </c>
      <c r="C28">
        <v>9</v>
      </c>
    </row>
    <row r="29" spans="1:8" x14ac:dyDescent="0.25">
      <c r="A29" t="s">
        <v>377</v>
      </c>
      <c r="B29" s="1">
        <v>10</v>
      </c>
      <c r="C29">
        <v>10</v>
      </c>
      <c r="F29" s="10"/>
      <c r="G29" s="10"/>
    </row>
    <row r="30" spans="1:8" x14ac:dyDescent="0.25">
      <c r="A30" t="s">
        <v>378</v>
      </c>
      <c r="B30" s="1">
        <v>50</v>
      </c>
      <c r="C30">
        <v>11</v>
      </c>
    </row>
    <row r="31" spans="1:8" x14ac:dyDescent="0.25">
      <c r="A31" t="s">
        <v>379</v>
      </c>
      <c r="B31" s="1">
        <v>50</v>
      </c>
      <c r="C31">
        <v>12</v>
      </c>
    </row>
    <row r="32" spans="1:8" x14ac:dyDescent="0.25">
      <c r="A32" t="s">
        <v>399</v>
      </c>
      <c r="B32" s="1">
        <v>50</v>
      </c>
      <c r="C32">
        <v>13</v>
      </c>
    </row>
    <row r="33" spans="1:8" x14ac:dyDescent="0.25">
      <c r="A33" t="s">
        <v>380</v>
      </c>
      <c r="B33" s="1">
        <v>50</v>
      </c>
      <c r="C33">
        <v>14</v>
      </c>
    </row>
    <row r="34" spans="1:8" x14ac:dyDescent="0.25">
      <c r="A34" t="s">
        <v>381</v>
      </c>
      <c r="B34" s="1">
        <v>10</v>
      </c>
      <c r="C34">
        <v>15</v>
      </c>
    </row>
    <row r="35" spans="1:8" x14ac:dyDescent="0.25">
      <c r="A35" t="s">
        <v>382</v>
      </c>
      <c r="B35" s="1">
        <v>50</v>
      </c>
      <c r="C35">
        <v>16</v>
      </c>
    </row>
    <row r="36" spans="1:8" x14ac:dyDescent="0.25">
      <c r="A36" t="s">
        <v>383</v>
      </c>
      <c r="B36" s="1">
        <v>10</v>
      </c>
      <c r="C36">
        <v>17</v>
      </c>
    </row>
    <row r="37" spans="1:8" x14ac:dyDescent="0.25">
      <c r="A37" t="s">
        <v>384</v>
      </c>
      <c r="B37" s="1">
        <v>10</v>
      </c>
      <c r="C37">
        <v>18</v>
      </c>
      <c r="F37" s="10"/>
      <c r="G37" s="10"/>
    </row>
    <row r="38" spans="1:8" x14ac:dyDescent="0.25">
      <c r="A38" t="s">
        <v>385</v>
      </c>
      <c r="B38" s="1">
        <v>10</v>
      </c>
      <c r="C38">
        <v>19</v>
      </c>
    </row>
    <row r="39" spans="1:8" x14ac:dyDescent="0.25">
      <c r="A39" t="s">
        <v>386</v>
      </c>
      <c r="B39" s="1">
        <v>10</v>
      </c>
      <c r="C39">
        <v>20</v>
      </c>
    </row>
    <row r="40" spans="1:8" x14ac:dyDescent="0.25">
      <c r="A40" t="s">
        <v>387</v>
      </c>
      <c r="B40" s="1">
        <v>10</v>
      </c>
      <c r="C40">
        <v>21</v>
      </c>
    </row>
    <row r="41" spans="1:8" x14ac:dyDescent="0.25">
      <c r="A41" t="s">
        <v>388</v>
      </c>
      <c r="B41" s="1">
        <v>10</v>
      </c>
      <c r="C41">
        <v>22</v>
      </c>
    </row>
    <row r="42" spans="1:8" x14ac:dyDescent="0.25">
      <c r="A42" t="s">
        <v>389</v>
      </c>
      <c r="B42" s="1">
        <v>10</v>
      </c>
      <c r="C42">
        <v>23</v>
      </c>
    </row>
    <row r="43" spans="1:8" x14ac:dyDescent="0.25">
      <c r="A43" t="s">
        <v>390</v>
      </c>
      <c r="B43" s="1">
        <v>10</v>
      </c>
      <c r="C43">
        <v>24</v>
      </c>
    </row>
    <row r="44" spans="1:8" x14ac:dyDescent="0.25">
      <c r="A44" t="s">
        <v>391</v>
      </c>
      <c r="B44" s="1">
        <v>10</v>
      </c>
      <c r="C44">
        <v>25</v>
      </c>
    </row>
    <row r="45" spans="1:8" x14ac:dyDescent="0.25">
      <c r="A45" t="s">
        <v>392</v>
      </c>
      <c r="B45" s="1">
        <v>50</v>
      </c>
      <c r="C45">
        <v>26</v>
      </c>
      <c r="F45" s="10"/>
      <c r="G45" s="10"/>
      <c r="H45" s="10"/>
    </row>
    <row r="46" spans="1:8" x14ac:dyDescent="0.25">
      <c r="A46" t="s">
        <v>393</v>
      </c>
      <c r="B46" s="1">
        <v>10</v>
      </c>
      <c r="C46">
        <v>27</v>
      </c>
    </row>
    <row r="47" spans="1:8" x14ac:dyDescent="0.25">
      <c r="A47" t="s">
        <v>394</v>
      </c>
      <c r="B47" s="1">
        <v>10</v>
      </c>
      <c r="C47">
        <v>28</v>
      </c>
    </row>
    <row r="48" spans="1:8" x14ac:dyDescent="0.25">
      <c r="A48" t="s">
        <v>395</v>
      </c>
      <c r="B48" s="1">
        <v>10</v>
      </c>
      <c r="C48">
        <v>29</v>
      </c>
      <c r="F48" s="10"/>
      <c r="G48" s="10"/>
    </row>
    <row r="49" spans="1:6" x14ac:dyDescent="0.25">
      <c r="A49" t="s">
        <v>396</v>
      </c>
      <c r="B49" s="1">
        <v>50</v>
      </c>
      <c r="C49">
        <v>30</v>
      </c>
    </row>
    <row r="50" spans="1:6" x14ac:dyDescent="0.25">
      <c r="A50" t="s">
        <v>397</v>
      </c>
      <c r="B50" s="1">
        <v>50</v>
      </c>
      <c r="C50">
        <v>31</v>
      </c>
    </row>
    <row r="51" spans="1:6" x14ac:dyDescent="0.25">
      <c r="B51" s="4">
        <f>SUM(B20:B50)</f>
        <v>870</v>
      </c>
    </row>
    <row r="53" spans="1:6" x14ac:dyDescent="0.25">
      <c r="A53" t="s">
        <v>401</v>
      </c>
      <c r="D53" s="10"/>
      <c r="E53" s="10"/>
      <c r="F53" s="10"/>
    </row>
    <row r="54" spans="1:6" x14ac:dyDescent="0.25">
      <c r="A54" t="s">
        <v>330</v>
      </c>
      <c r="B54" s="1">
        <v>50</v>
      </c>
      <c r="C54">
        <v>1</v>
      </c>
      <c r="F54" s="10"/>
    </row>
    <row r="55" spans="1:6" x14ac:dyDescent="0.25">
      <c r="A55" t="s">
        <v>402</v>
      </c>
      <c r="B55" s="1">
        <v>50</v>
      </c>
      <c r="C55">
        <v>2</v>
      </c>
      <c r="F55" s="10"/>
    </row>
    <row r="56" spans="1:6" x14ac:dyDescent="0.25">
      <c r="A56" t="s">
        <v>403</v>
      </c>
      <c r="B56" s="1">
        <v>50</v>
      </c>
      <c r="C56">
        <v>3</v>
      </c>
      <c r="F56" s="10"/>
    </row>
    <row r="57" spans="1:6" x14ac:dyDescent="0.25">
      <c r="A57" t="s">
        <v>404</v>
      </c>
      <c r="B57" s="1">
        <v>10</v>
      </c>
      <c r="C57">
        <v>4</v>
      </c>
      <c r="D57" s="10"/>
      <c r="E57" s="10"/>
      <c r="F57" s="10"/>
    </row>
    <row r="58" spans="1:6" x14ac:dyDescent="0.25">
      <c r="A58" t="s">
        <v>405</v>
      </c>
      <c r="B58" s="1">
        <v>50</v>
      </c>
      <c r="C58">
        <v>5</v>
      </c>
      <c r="F58" s="10"/>
    </row>
    <row r="59" spans="1:6" x14ac:dyDescent="0.25">
      <c r="A59" t="s">
        <v>406</v>
      </c>
      <c r="B59" s="1">
        <v>50</v>
      </c>
      <c r="C59">
        <v>6</v>
      </c>
      <c r="F59" s="10"/>
    </row>
    <row r="60" spans="1:6" x14ac:dyDescent="0.25">
      <c r="A60" t="s">
        <v>407</v>
      </c>
      <c r="B60" s="1">
        <v>50</v>
      </c>
      <c r="C60">
        <v>7</v>
      </c>
      <c r="F60" s="10"/>
    </row>
    <row r="61" spans="1:6" x14ac:dyDescent="0.25">
      <c r="A61" t="s">
        <v>408</v>
      </c>
      <c r="B61" s="1">
        <v>50</v>
      </c>
      <c r="C61">
        <v>8</v>
      </c>
      <c r="F61" s="10"/>
    </row>
    <row r="62" spans="1:6" x14ac:dyDescent="0.25">
      <c r="A62" t="s">
        <v>409</v>
      </c>
      <c r="B62" s="1">
        <v>50</v>
      </c>
      <c r="C62">
        <v>9</v>
      </c>
      <c r="F62" s="10"/>
    </row>
    <row r="63" spans="1:6" x14ac:dyDescent="0.25">
      <c r="A63" t="s">
        <v>410</v>
      </c>
      <c r="B63" s="1">
        <v>50</v>
      </c>
      <c r="C63">
        <v>10</v>
      </c>
      <c r="F63" s="10"/>
    </row>
    <row r="64" spans="1:6" x14ac:dyDescent="0.25">
      <c r="B64" s="4">
        <f>SUM(B54:B63)</f>
        <v>460</v>
      </c>
    </row>
  </sheetData>
  <sortState ref="D51:F60">
    <sortCondition ref="D51:D60"/>
    <sortCondition ref="E51:E60"/>
  </sortState>
  <pageMargins left="0.7" right="0.7" top="0.75" bottom="0.75" header="0.3" footer="0.3"/>
  <pageSetup orientation="landscape" r:id="rId1"/>
  <headerFooter>
    <oddFooter>&amp;L&amp;F&amp;C&amp;A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0" zoomScaleNormal="100" workbookViewId="0">
      <selection activeCell="D10" sqref="D10"/>
    </sheetView>
  </sheetViews>
  <sheetFormatPr defaultRowHeight="15" x14ac:dyDescent="0.25"/>
  <cols>
    <col min="1" max="1" width="21.7109375" customWidth="1"/>
    <col min="2" max="2" width="10.5703125" style="1" bestFit="1" customWidth="1"/>
    <col min="3" max="3" width="9.7109375" style="1" bestFit="1" customWidth="1"/>
    <col min="4" max="4" width="11.5703125" style="1" customWidth="1"/>
  </cols>
  <sheetData>
    <row r="1" spans="1:6" x14ac:dyDescent="0.25">
      <c r="A1" t="s">
        <v>310</v>
      </c>
    </row>
    <row r="3" spans="1:6" x14ac:dyDescent="0.25">
      <c r="A3" t="s">
        <v>324</v>
      </c>
      <c r="B3" s="1">
        <v>50</v>
      </c>
      <c r="C3" s="1">
        <v>1.75</v>
      </c>
      <c r="D3" s="1">
        <v>48.25</v>
      </c>
      <c r="F3" s="13">
        <v>1</v>
      </c>
    </row>
    <row r="4" spans="1:6" x14ac:dyDescent="0.25">
      <c r="A4" t="s">
        <v>325</v>
      </c>
      <c r="B4" s="1">
        <v>50</v>
      </c>
      <c r="C4" s="1">
        <v>1.75</v>
      </c>
      <c r="D4" s="1">
        <v>48.25</v>
      </c>
      <c r="F4" s="13">
        <v>2</v>
      </c>
    </row>
    <row r="5" spans="1:6" x14ac:dyDescent="0.25">
      <c r="A5" t="s">
        <v>326</v>
      </c>
      <c r="B5" s="1">
        <v>50</v>
      </c>
      <c r="C5" s="1">
        <v>1.75</v>
      </c>
      <c r="D5" s="1">
        <v>48.25</v>
      </c>
      <c r="F5" s="13">
        <v>3</v>
      </c>
    </row>
    <row r="6" spans="1:6" x14ac:dyDescent="0.25">
      <c r="A6" t="s">
        <v>327</v>
      </c>
      <c r="B6" s="1">
        <v>50</v>
      </c>
      <c r="C6" s="1">
        <v>1.75</v>
      </c>
      <c r="D6" s="1">
        <v>48.25</v>
      </c>
      <c r="F6" s="13">
        <v>4</v>
      </c>
    </row>
    <row r="7" spans="1:6" x14ac:dyDescent="0.25">
      <c r="A7" t="s">
        <v>328</v>
      </c>
      <c r="B7" s="1">
        <v>50</v>
      </c>
      <c r="C7" s="1">
        <v>1.75</v>
      </c>
      <c r="D7" s="1">
        <v>48.25</v>
      </c>
      <c r="F7" s="13">
        <v>5</v>
      </c>
    </row>
    <row r="8" spans="1:6" x14ac:dyDescent="0.25">
      <c r="A8" t="s">
        <v>329</v>
      </c>
      <c r="B8" s="1">
        <v>50</v>
      </c>
      <c r="C8" s="1">
        <v>1.75</v>
      </c>
      <c r="D8" s="1">
        <v>48.25</v>
      </c>
      <c r="F8" s="13">
        <v>6</v>
      </c>
    </row>
    <row r="9" spans="1:6" x14ac:dyDescent="0.25">
      <c r="A9" t="s">
        <v>329</v>
      </c>
      <c r="B9" s="1">
        <v>-50</v>
      </c>
      <c r="C9" s="1">
        <v>-1.75</v>
      </c>
      <c r="D9" s="1">
        <v>-48.25</v>
      </c>
      <c r="F9" s="13">
        <v>6</v>
      </c>
    </row>
    <row r="10" spans="1:6" x14ac:dyDescent="0.25">
      <c r="A10" t="s">
        <v>330</v>
      </c>
      <c r="B10" s="1">
        <v>50</v>
      </c>
      <c r="C10" s="1">
        <v>1.75</v>
      </c>
      <c r="D10" s="1">
        <v>48.25</v>
      </c>
      <c r="F10" s="13">
        <v>7</v>
      </c>
    </row>
    <row r="11" spans="1:6" x14ac:dyDescent="0.25">
      <c r="A11" t="s">
        <v>331</v>
      </c>
      <c r="B11" s="1">
        <v>50</v>
      </c>
      <c r="C11" s="1">
        <v>1.75</v>
      </c>
      <c r="D11" s="1">
        <v>48.25</v>
      </c>
      <c r="F11" s="13">
        <v>8</v>
      </c>
    </row>
    <row r="12" spans="1:6" x14ac:dyDescent="0.25">
      <c r="A12" t="s">
        <v>332</v>
      </c>
      <c r="B12" s="1">
        <v>50</v>
      </c>
      <c r="C12" s="1">
        <v>1.75</v>
      </c>
      <c r="D12" s="1">
        <v>48.25</v>
      </c>
      <c r="F12" s="13">
        <v>9</v>
      </c>
    </row>
    <row r="13" spans="1:6" x14ac:dyDescent="0.25">
      <c r="A13" t="s">
        <v>333</v>
      </c>
      <c r="B13" s="1">
        <v>50</v>
      </c>
      <c r="C13" s="1">
        <v>1.75</v>
      </c>
      <c r="D13" s="1">
        <v>48.25</v>
      </c>
      <c r="F13" s="13">
        <v>10</v>
      </c>
    </row>
    <row r="14" spans="1:6" x14ac:dyDescent="0.25">
      <c r="A14" t="s">
        <v>334</v>
      </c>
      <c r="B14" s="1">
        <v>50</v>
      </c>
      <c r="C14" s="1">
        <v>1.75</v>
      </c>
      <c r="D14" s="1">
        <v>48.25</v>
      </c>
      <c r="F14" s="13">
        <v>11</v>
      </c>
    </row>
    <row r="15" spans="1:6" x14ac:dyDescent="0.25">
      <c r="A15" t="s">
        <v>335</v>
      </c>
      <c r="B15" s="1">
        <v>50</v>
      </c>
      <c r="C15" s="1">
        <v>1.75</v>
      </c>
      <c r="D15" s="1">
        <v>48.25</v>
      </c>
      <c r="F15" s="13">
        <v>12</v>
      </c>
    </row>
    <row r="16" spans="1:6" x14ac:dyDescent="0.25">
      <c r="A16" t="s">
        <v>336</v>
      </c>
      <c r="B16" s="1">
        <v>50</v>
      </c>
      <c r="C16" s="1">
        <v>1.75</v>
      </c>
      <c r="D16" s="1">
        <v>48.25</v>
      </c>
      <c r="F16" s="13">
        <v>13</v>
      </c>
    </row>
    <row r="17" spans="1:6" x14ac:dyDescent="0.25">
      <c r="A17" t="s">
        <v>337</v>
      </c>
      <c r="B17" s="1">
        <v>50</v>
      </c>
      <c r="C17" s="1">
        <v>1.75</v>
      </c>
      <c r="D17" s="1">
        <v>48.25</v>
      </c>
      <c r="F17" s="13">
        <v>14</v>
      </c>
    </row>
    <row r="18" spans="1:6" x14ac:dyDescent="0.25">
      <c r="A18" t="s">
        <v>338</v>
      </c>
      <c r="B18" s="1">
        <v>50</v>
      </c>
      <c r="C18" s="1">
        <v>1.75</v>
      </c>
      <c r="D18" s="1">
        <v>48.25</v>
      </c>
      <c r="F18" s="13">
        <v>15</v>
      </c>
    </row>
    <row r="19" spans="1:6" x14ac:dyDescent="0.25">
      <c r="A19" t="s">
        <v>339</v>
      </c>
      <c r="B19" s="1">
        <v>50</v>
      </c>
      <c r="C19" s="1">
        <v>1.75</v>
      </c>
      <c r="D19" s="1">
        <v>48.25</v>
      </c>
      <c r="F19" s="13">
        <v>16</v>
      </c>
    </row>
    <row r="20" spans="1:6" x14ac:dyDescent="0.25">
      <c r="A20" t="s">
        <v>340</v>
      </c>
      <c r="B20" s="1">
        <v>50</v>
      </c>
      <c r="C20" s="1">
        <v>1.75</v>
      </c>
      <c r="D20" s="1">
        <v>48.25</v>
      </c>
      <c r="F20" s="13">
        <v>17</v>
      </c>
    </row>
    <row r="21" spans="1:6" x14ac:dyDescent="0.25">
      <c r="A21" t="s">
        <v>341</v>
      </c>
      <c r="B21" s="1">
        <v>50</v>
      </c>
      <c r="C21" s="1">
        <v>1.75</v>
      </c>
      <c r="D21" s="1">
        <v>48.25</v>
      </c>
      <c r="F21" s="13">
        <v>18</v>
      </c>
    </row>
    <row r="22" spans="1:6" x14ac:dyDescent="0.25">
      <c r="A22" t="s">
        <v>342</v>
      </c>
      <c r="B22" s="1">
        <v>50</v>
      </c>
      <c r="C22" s="1">
        <v>1.75</v>
      </c>
      <c r="D22" s="1">
        <v>48.25</v>
      </c>
      <c r="F22" s="13">
        <v>19</v>
      </c>
    </row>
    <row r="23" spans="1:6" x14ac:dyDescent="0.25">
      <c r="A23" t="s">
        <v>343</v>
      </c>
      <c r="B23" s="1">
        <v>50</v>
      </c>
      <c r="C23" s="1">
        <v>1.75</v>
      </c>
      <c r="D23" s="1">
        <v>48.25</v>
      </c>
      <c r="F23" s="13">
        <v>20</v>
      </c>
    </row>
    <row r="24" spans="1:6" x14ac:dyDescent="0.25">
      <c r="A24" t="s">
        <v>344</v>
      </c>
      <c r="B24" s="1">
        <v>50</v>
      </c>
      <c r="C24" s="1">
        <v>1.75</v>
      </c>
      <c r="D24" s="1">
        <v>48.25</v>
      </c>
      <c r="F24" s="13">
        <v>21</v>
      </c>
    </row>
    <row r="25" spans="1:6" x14ac:dyDescent="0.25">
      <c r="A25" t="s">
        <v>345</v>
      </c>
      <c r="B25" s="1">
        <v>50</v>
      </c>
      <c r="C25" s="1">
        <v>1.75</v>
      </c>
      <c r="D25" s="1">
        <v>48.25</v>
      </c>
      <c r="F25" s="13">
        <v>22</v>
      </c>
    </row>
    <row r="26" spans="1:6" x14ac:dyDescent="0.25">
      <c r="A26" t="s">
        <v>346</v>
      </c>
      <c r="B26" s="1">
        <v>50</v>
      </c>
      <c r="C26" s="1">
        <v>1.75</v>
      </c>
      <c r="D26" s="1">
        <v>48.25</v>
      </c>
      <c r="F26" s="13">
        <v>23</v>
      </c>
    </row>
    <row r="27" spans="1:6" x14ac:dyDescent="0.25">
      <c r="A27" t="s">
        <v>347</v>
      </c>
      <c r="B27" s="1">
        <v>50</v>
      </c>
      <c r="C27" s="1">
        <v>1.75</v>
      </c>
      <c r="D27" s="1">
        <v>48.25</v>
      </c>
      <c r="F27" s="13">
        <v>24</v>
      </c>
    </row>
    <row r="28" spans="1:6" x14ac:dyDescent="0.25">
      <c r="A28" t="s">
        <v>348</v>
      </c>
      <c r="B28" s="1">
        <v>50</v>
      </c>
      <c r="C28" s="1">
        <v>1.75</v>
      </c>
      <c r="D28" s="1">
        <v>48.25</v>
      </c>
      <c r="F28" s="13">
        <v>25</v>
      </c>
    </row>
    <row r="29" spans="1:6" x14ac:dyDescent="0.25">
      <c r="A29" t="s">
        <v>349</v>
      </c>
      <c r="B29" s="1">
        <v>50</v>
      </c>
      <c r="C29" s="1">
        <v>1.75</v>
      </c>
      <c r="D29" s="1">
        <v>48.25</v>
      </c>
      <c r="F29" s="13">
        <v>26</v>
      </c>
    </row>
    <row r="30" spans="1:6" x14ac:dyDescent="0.25">
      <c r="A30" t="s">
        <v>350</v>
      </c>
      <c r="B30" s="1">
        <v>50</v>
      </c>
      <c r="C30" s="1">
        <v>1.75</v>
      </c>
      <c r="D30" s="1">
        <v>48.25</v>
      </c>
      <c r="F30" s="13">
        <v>27</v>
      </c>
    </row>
    <row r="31" spans="1:6" x14ac:dyDescent="0.25">
      <c r="A31" t="s">
        <v>351</v>
      </c>
      <c r="B31" s="1">
        <v>50</v>
      </c>
      <c r="C31" s="1">
        <v>1.75</v>
      </c>
      <c r="D31" s="1">
        <v>48.25</v>
      </c>
      <c r="F31" s="13">
        <v>28</v>
      </c>
    </row>
    <row r="32" spans="1:6" x14ac:dyDescent="0.25">
      <c r="A32" t="s">
        <v>352</v>
      </c>
      <c r="B32" s="1">
        <v>50</v>
      </c>
      <c r="C32" s="1">
        <v>1.75</v>
      </c>
      <c r="D32" s="1">
        <v>48.25</v>
      </c>
      <c r="F32" s="13">
        <v>29</v>
      </c>
    </row>
    <row r="33" spans="1:6" x14ac:dyDescent="0.25">
      <c r="A33" t="s">
        <v>353</v>
      </c>
      <c r="B33" s="1">
        <v>50</v>
      </c>
      <c r="C33" s="1">
        <v>1.75</v>
      </c>
      <c r="D33" s="1">
        <v>48.25</v>
      </c>
      <c r="F33" s="13">
        <v>30</v>
      </c>
    </row>
    <row r="34" spans="1:6" x14ac:dyDescent="0.25">
      <c r="A34" t="s">
        <v>354</v>
      </c>
      <c r="B34" s="1">
        <v>50</v>
      </c>
      <c r="C34" s="1">
        <v>1.75</v>
      </c>
      <c r="D34" s="1">
        <v>48.25</v>
      </c>
      <c r="F34" s="13">
        <v>31</v>
      </c>
    </row>
    <row r="35" spans="1:6" x14ac:dyDescent="0.25">
      <c r="A35" t="s">
        <v>355</v>
      </c>
      <c r="B35" s="1">
        <v>50</v>
      </c>
      <c r="C35" s="1">
        <v>1.75</v>
      </c>
      <c r="D35" s="1">
        <v>48.25</v>
      </c>
      <c r="F35" s="13">
        <v>32</v>
      </c>
    </row>
    <row r="36" spans="1:6" x14ac:dyDescent="0.25">
      <c r="A36" t="s">
        <v>356</v>
      </c>
      <c r="B36" s="1">
        <v>50</v>
      </c>
      <c r="C36" s="1">
        <v>1.75</v>
      </c>
      <c r="D36" s="1">
        <v>48.25</v>
      </c>
      <c r="F36" s="13">
        <v>33</v>
      </c>
    </row>
    <row r="37" spans="1:6" x14ac:dyDescent="0.25">
      <c r="A37" t="s">
        <v>357</v>
      </c>
      <c r="B37" s="1">
        <v>50</v>
      </c>
      <c r="C37" s="1">
        <v>1.75</v>
      </c>
      <c r="D37" s="1">
        <v>48.25</v>
      </c>
      <c r="F37" s="13">
        <v>34</v>
      </c>
    </row>
    <row r="38" spans="1:6" x14ac:dyDescent="0.25">
      <c r="A38" t="s">
        <v>358</v>
      </c>
      <c r="B38" s="1">
        <v>50</v>
      </c>
      <c r="C38" s="1">
        <v>1.75</v>
      </c>
      <c r="D38" s="1">
        <v>48.25</v>
      </c>
      <c r="F38" s="13">
        <v>35</v>
      </c>
    </row>
    <row r="39" spans="1:6" x14ac:dyDescent="0.25">
      <c r="A39" t="s">
        <v>359</v>
      </c>
      <c r="B39" s="1">
        <v>50</v>
      </c>
      <c r="C39" s="1">
        <v>1.75</v>
      </c>
      <c r="D39" s="1">
        <v>48.25</v>
      </c>
      <c r="F39" s="13">
        <v>36</v>
      </c>
    </row>
    <row r="40" spans="1:6" x14ac:dyDescent="0.25">
      <c r="A40" t="s">
        <v>360</v>
      </c>
      <c r="B40" s="1">
        <v>50</v>
      </c>
      <c r="C40" s="1">
        <v>1.75</v>
      </c>
      <c r="D40" s="1">
        <v>48.25</v>
      </c>
      <c r="F40" s="13">
        <v>37</v>
      </c>
    </row>
    <row r="41" spans="1:6" x14ac:dyDescent="0.25">
      <c r="A41" t="s">
        <v>361</v>
      </c>
      <c r="B41" s="1">
        <v>50</v>
      </c>
      <c r="C41" s="1">
        <v>1.75</v>
      </c>
      <c r="D41" s="1">
        <v>48.25</v>
      </c>
      <c r="F41" s="13">
        <v>38</v>
      </c>
    </row>
    <row r="42" spans="1:6" x14ac:dyDescent="0.25">
      <c r="A42" t="s">
        <v>362</v>
      </c>
      <c r="B42" s="1">
        <v>50</v>
      </c>
      <c r="C42" s="1">
        <v>1.75</v>
      </c>
      <c r="D42" s="1">
        <v>48.25</v>
      </c>
      <c r="F42" s="13">
        <v>39</v>
      </c>
    </row>
    <row r="43" spans="1:6" x14ac:dyDescent="0.25">
      <c r="A43" t="s">
        <v>363</v>
      </c>
      <c r="B43" s="1">
        <v>50</v>
      </c>
      <c r="C43" s="1">
        <v>1.75</v>
      </c>
      <c r="D43" s="1">
        <v>48.25</v>
      </c>
      <c r="F43" s="13">
        <v>40</v>
      </c>
    </row>
    <row r="44" spans="1:6" x14ac:dyDescent="0.25">
      <c r="A44" t="s">
        <v>363</v>
      </c>
      <c r="B44" s="1">
        <v>50</v>
      </c>
      <c r="C44" s="1">
        <v>1.75</v>
      </c>
      <c r="D44" s="1">
        <v>48.25</v>
      </c>
      <c r="F44" s="13">
        <v>41</v>
      </c>
    </row>
    <row r="45" spans="1:6" x14ac:dyDescent="0.25">
      <c r="A45" t="s">
        <v>364</v>
      </c>
      <c r="B45" s="1">
        <v>50</v>
      </c>
      <c r="C45" s="1">
        <v>1.75</v>
      </c>
      <c r="D45" s="1">
        <v>48.25</v>
      </c>
      <c r="F45" s="13">
        <v>42</v>
      </c>
    </row>
    <row r="46" spans="1:6" x14ac:dyDescent="0.25">
      <c r="B46" s="1">
        <f>SUM(B3:B45)</f>
        <v>2050</v>
      </c>
      <c r="C46" s="1">
        <f t="shared" ref="C46:D46" si="0">SUM(C3:C45)</f>
        <v>71.75</v>
      </c>
      <c r="D46" s="1">
        <f t="shared" si="0"/>
        <v>1978.25</v>
      </c>
    </row>
  </sheetData>
  <pageMargins left="0.7" right="0.7" top="0.75" bottom="0.75" header="0.3" footer="0.3"/>
  <pageSetup orientation="portrait" r:id="rId1"/>
  <headerFooter>
    <oddFooter>&amp;L&amp;8&amp;F&amp;C&amp;8&amp;A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E1" sqref="E1:E1048576"/>
    </sheetView>
  </sheetViews>
  <sheetFormatPr defaultRowHeight="15" x14ac:dyDescent="0.25"/>
  <cols>
    <col min="1" max="1" width="27.7109375" customWidth="1"/>
    <col min="2" max="2" width="19.5703125" customWidth="1"/>
    <col min="4" max="4" width="16.5703125" customWidth="1"/>
  </cols>
  <sheetData>
    <row r="1" spans="1:5" x14ac:dyDescent="0.25">
      <c r="A1" t="s">
        <v>313</v>
      </c>
    </row>
    <row r="2" spans="1:5" x14ac:dyDescent="0.25">
      <c r="B2" t="s">
        <v>312</v>
      </c>
      <c r="C2" t="s">
        <v>311</v>
      </c>
    </row>
    <row r="3" spans="1:5" x14ac:dyDescent="0.25">
      <c r="A3" t="s">
        <v>314</v>
      </c>
      <c r="B3" s="11">
        <v>50</v>
      </c>
      <c r="C3" s="11">
        <v>-1.75</v>
      </c>
      <c r="D3" s="12">
        <v>48.25</v>
      </c>
      <c r="E3">
        <v>1</v>
      </c>
    </row>
    <row r="4" spans="1:5" x14ac:dyDescent="0.25">
      <c r="A4" t="s">
        <v>315</v>
      </c>
      <c r="B4" s="11">
        <v>50</v>
      </c>
      <c r="C4" s="11">
        <v>-1.75</v>
      </c>
      <c r="D4" s="12">
        <v>48.25</v>
      </c>
      <c r="E4">
        <v>2</v>
      </c>
    </row>
    <row r="5" spans="1:5" x14ac:dyDescent="0.25">
      <c r="A5" t="s">
        <v>314</v>
      </c>
      <c r="B5" s="11">
        <v>50</v>
      </c>
      <c r="C5" s="11">
        <v>-1.75</v>
      </c>
      <c r="D5" s="12">
        <v>48.25</v>
      </c>
      <c r="E5">
        <v>3</v>
      </c>
    </row>
    <row r="6" spans="1:5" x14ac:dyDescent="0.25">
      <c r="A6" t="s">
        <v>316</v>
      </c>
      <c r="B6" s="11">
        <v>50</v>
      </c>
      <c r="C6" s="11">
        <v>-1.75</v>
      </c>
      <c r="D6" s="12">
        <v>48.25</v>
      </c>
      <c r="E6">
        <v>4</v>
      </c>
    </row>
    <row r="7" spans="1:5" x14ac:dyDescent="0.25">
      <c r="A7" t="s">
        <v>317</v>
      </c>
      <c r="B7" s="11">
        <v>50</v>
      </c>
      <c r="C7" s="11">
        <v>-1.75</v>
      </c>
      <c r="D7" s="12">
        <v>48.25</v>
      </c>
      <c r="E7">
        <v>5</v>
      </c>
    </row>
    <row r="8" spans="1:5" x14ac:dyDescent="0.25">
      <c r="A8" t="s">
        <v>317</v>
      </c>
      <c r="B8" s="11">
        <v>50</v>
      </c>
      <c r="C8" s="11">
        <v>-1.75</v>
      </c>
      <c r="D8" s="12">
        <v>48.25</v>
      </c>
      <c r="E8">
        <v>6</v>
      </c>
    </row>
    <row r="9" spans="1:5" x14ac:dyDescent="0.25">
      <c r="A9" t="s">
        <v>318</v>
      </c>
      <c r="B9" s="11">
        <v>50</v>
      </c>
      <c r="C9" s="11">
        <v>-1.75</v>
      </c>
      <c r="D9" s="12">
        <v>48.25</v>
      </c>
      <c r="E9">
        <v>7</v>
      </c>
    </row>
    <row r="10" spans="1:5" x14ac:dyDescent="0.25">
      <c r="A10" t="s">
        <v>315</v>
      </c>
      <c r="B10" s="11">
        <v>50</v>
      </c>
      <c r="C10" s="11">
        <v>-1.75</v>
      </c>
      <c r="D10" s="12">
        <v>48.25</v>
      </c>
      <c r="E10">
        <v>8</v>
      </c>
    </row>
    <row r="11" spans="1:5" x14ac:dyDescent="0.25">
      <c r="A11" t="s">
        <v>319</v>
      </c>
      <c r="B11" s="11">
        <v>50</v>
      </c>
      <c r="C11" s="11">
        <v>-1.75</v>
      </c>
      <c r="D11" s="12">
        <v>48.25</v>
      </c>
      <c r="E11">
        <v>9</v>
      </c>
    </row>
    <row r="12" spans="1:5" x14ac:dyDescent="0.25">
      <c r="A12" t="s">
        <v>320</v>
      </c>
      <c r="B12" s="11">
        <v>50</v>
      </c>
      <c r="C12" s="11">
        <v>-1.75</v>
      </c>
      <c r="D12" s="12">
        <v>48.25</v>
      </c>
      <c r="E12">
        <v>10</v>
      </c>
    </row>
    <row r="13" spans="1:5" x14ac:dyDescent="0.25">
      <c r="A13" t="s">
        <v>321</v>
      </c>
      <c r="B13" s="11">
        <v>50</v>
      </c>
      <c r="C13" s="11">
        <v>-1.75</v>
      </c>
      <c r="D13" s="12">
        <v>48.25</v>
      </c>
      <c r="E13">
        <v>11</v>
      </c>
    </row>
    <row r="14" spans="1:5" x14ac:dyDescent="0.25">
      <c r="A14" t="s">
        <v>322</v>
      </c>
      <c r="B14" s="11">
        <v>50</v>
      </c>
      <c r="C14" s="11">
        <v>-1.75</v>
      </c>
      <c r="D14" s="12">
        <v>48.25</v>
      </c>
      <c r="E14">
        <v>12</v>
      </c>
    </row>
    <row r="15" spans="1:5" x14ac:dyDescent="0.25">
      <c r="A15" t="s">
        <v>320</v>
      </c>
      <c r="B15" s="11">
        <v>50</v>
      </c>
      <c r="C15" s="11">
        <v>-1.75</v>
      </c>
      <c r="D15" s="12">
        <v>48.25</v>
      </c>
      <c r="E15">
        <v>13</v>
      </c>
    </row>
    <row r="16" spans="1:5" x14ac:dyDescent="0.25">
      <c r="A16" t="s">
        <v>323</v>
      </c>
      <c r="B16" s="11">
        <v>50</v>
      </c>
      <c r="C16" s="11">
        <v>-1.75</v>
      </c>
      <c r="D16" s="12">
        <v>48.25</v>
      </c>
      <c r="E16">
        <v>14</v>
      </c>
    </row>
    <row r="17" spans="2:4" x14ac:dyDescent="0.25">
      <c r="B17" s="4">
        <f>SUM(B3:B16)</f>
        <v>700</v>
      </c>
      <c r="C17" s="4">
        <f>SUM(C3:C16)</f>
        <v>-24.5</v>
      </c>
      <c r="D17" s="4">
        <f>SUM(D3:D16)</f>
        <v>675.5</v>
      </c>
    </row>
  </sheetData>
  <pageMargins left="0.7" right="0.7" top="0.75" bottom="0.75" header="0.3" footer="0.3"/>
  <pageSetup orientation="portrait" r:id="rId1"/>
  <headerFooter>
    <oddFooter>&amp;L&amp;8&amp;F&amp;C&amp;8&amp;A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2" zoomScaleNormal="100" workbookViewId="0">
      <selection activeCell="D33" sqref="D33"/>
    </sheetView>
  </sheetViews>
  <sheetFormatPr defaultRowHeight="15" x14ac:dyDescent="0.25"/>
  <cols>
    <col min="1" max="1" width="23.7109375" customWidth="1"/>
    <col min="2" max="2" width="10.7109375" customWidth="1"/>
    <col min="3" max="3" width="19.42578125" customWidth="1"/>
    <col min="4" max="4" width="25.140625" customWidth="1"/>
    <col min="5" max="5" width="13.28515625" customWidth="1"/>
  </cols>
  <sheetData>
    <row r="1" spans="1:6" ht="18.75" x14ac:dyDescent="0.3">
      <c r="A1" s="3" t="s">
        <v>40</v>
      </c>
    </row>
    <row r="3" spans="1:6" x14ac:dyDescent="0.25">
      <c r="A3" t="s">
        <v>41</v>
      </c>
      <c r="B3" t="s">
        <v>451</v>
      </c>
      <c r="C3" t="s">
        <v>452</v>
      </c>
      <c r="D3" t="s">
        <v>42</v>
      </c>
      <c r="E3" t="s">
        <v>46</v>
      </c>
    </row>
    <row r="4" spans="1:6" x14ac:dyDescent="0.25">
      <c r="A4" t="s">
        <v>435</v>
      </c>
      <c r="B4" t="s">
        <v>444</v>
      </c>
      <c r="C4" t="str">
        <f>A4</f>
        <v>Catholic University</v>
      </c>
      <c r="D4" s="1">
        <v>1240</v>
      </c>
      <c r="E4" s="4"/>
    </row>
    <row r="5" spans="1:6" x14ac:dyDescent="0.25">
      <c r="A5" t="s">
        <v>436</v>
      </c>
      <c r="B5" t="s">
        <v>444</v>
      </c>
      <c r="C5" t="str">
        <f t="shared" ref="C5:C8" si="0">A5</f>
        <v>Uhaul</v>
      </c>
      <c r="D5" s="4">
        <v>81.33</v>
      </c>
    </row>
    <row r="6" spans="1:6" x14ac:dyDescent="0.25">
      <c r="A6" t="s">
        <v>437</v>
      </c>
      <c r="B6" t="s">
        <v>444</v>
      </c>
      <c r="C6" t="str">
        <f t="shared" si="0"/>
        <v>Constant Contact</v>
      </c>
      <c r="D6" s="1">
        <v>40</v>
      </c>
    </row>
    <row r="7" spans="1:6" x14ac:dyDescent="0.25">
      <c r="A7" t="s">
        <v>438</v>
      </c>
      <c r="B7" t="s">
        <v>444</v>
      </c>
      <c r="C7" t="str">
        <f t="shared" si="0"/>
        <v>Dunkin Donuts</v>
      </c>
      <c r="D7" s="1">
        <v>100.64</v>
      </c>
    </row>
    <row r="8" spans="1:6" x14ac:dyDescent="0.25">
      <c r="A8" t="s">
        <v>439</v>
      </c>
      <c r="B8" t="s">
        <v>444</v>
      </c>
      <c r="C8" t="str">
        <f t="shared" si="0"/>
        <v>Potbellys</v>
      </c>
      <c r="D8" s="1">
        <v>450.4</v>
      </c>
      <c r="E8" s="4"/>
    </row>
    <row r="9" spans="1:6" x14ac:dyDescent="0.25">
      <c r="A9" t="s">
        <v>440</v>
      </c>
      <c r="B9" t="s">
        <v>444</v>
      </c>
      <c r="C9" t="s">
        <v>453</v>
      </c>
      <c r="D9" s="1">
        <v>216.13</v>
      </c>
      <c r="E9" s="4"/>
    </row>
    <row r="10" spans="1:6" x14ac:dyDescent="0.25">
      <c r="A10" t="s">
        <v>45</v>
      </c>
      <c r="B10" t="s">
        <v>444</v>
      </c>
      <c r="C10" t="s">
        <v>13</v>
      </c>
      <c r="D10" s="1">
        <v>35</v>
      </c>
      <c r="E10" s="4"/>
    </row>
    <row r="11" spans="1:6" x14ac:dyDescent="0.25">
      <c r="A11" t="s">
        <v>441</v>
      </c>
      <c r="B11" t="s">
        <v>444</v>
      </c>
      <c r="C11" t="s">
        <v>454</v>
      </c>
      <c r="D11" s="1">
        <f>'Credit Card Payments and Fee'!C46+('Paypal Payments and Fees'!C17*-1)</f>
        <v>96.25</v>
      </c>
      <c r="E11" s="4">
        <f>SUM(D4:D11)</f>
        <v>2259.75</v>
      </c>
      <c r="F11" t="s">
        <v>442</v>
      </c>
    </row>
    <row r="12" spans="1:6" x14ac:dyDescent="0.25">
      <c r="D12" s="1"/>
    </row>
    <row r="13" spans="1:6" x14ac:dyDescent="0.25">
      <c r="A13" t="s">
        <v>448</v>
      </c>
      <c r="B13" t="s">
        <v>14</v>
      </c>
      <c r="C13" t="s">
        <v>447</v>
      </c>
      <c r="D13" s="4">
        <f>Income!B3+Income!B4</f>
        <v>2750</v>
      </c>
      <c r="F13" t="s">
        <v>443</v>
      </c>
    </row>
    <row r="14" spans="1:6" x14ac:dyDescent="0.25">
      <c r="A14" t="s">
        <v>455</v>
      </c>
      <c r="D14" s="4">
        <f>SUM(D4:D11)</f>
        <v>2259.75</v>
      </c>
    </row>
    <row r="15" spans="1:6" x14ac:dyDescent="0.25">
      <c r="A15" t="s">
        <v>445</v>
      </c>
      <c r="B15" t="s">
        <v>14</v>
      </c>
      <c r="C15" t="s">
        <v>447</v>
      </c>
      <c r="D15" s="1">
        <f>D13-D14</f>
        <v>490.25</v>
      </c>
      <c r="F15" t="s">
        <v>456</v>
      </c>
    </row>
    <row r="16" spans="1:6" ht="15.75" thickBot="1" x14ac:dyDescent="0.3">
      <c r="D16" s="1"/>
      <c r="E16" s="4"/>
    </row>
    <row r="17" spans="1:5" x14ac:dyDescent="0.25">
      <c r="A17" s="19" t="s">
        <v>449</v>
      </c>
      <c r="B17" s="20" t="s">
        <v>447</v>
      </c>
      <c r="C17" s="20" t="s">
        <v>14</v>
      </c>
      <c r="D17" s="21">
        <v>2000</v>
      </c>
      <c r="E17" s="28" t="s">
        <v>457</v>
      </c>
    </row>
    <row r="18" spans="1:5" x14ac:dyDescent="0.25">
      <c r="A18" s="22" t="s">
        <v>450</v>
      </c>
      <c r="B18" s="23" t="s">
        <v>447</v>
      </c>
      <c r="C18" s="23" t="s">
        <v>14</v>
      </c>
      <c r="D18" s="24">
        <v>450</v>
      </c>
      <c r="E18" s="29"/>
    </row>
    <row r="19" spans="1:5" x14ac:dyDescent="0.25">
      <c r="A19" s="22" t="s">
        <v>458</v>
      </c>
      <c r="B19" s="23"/>
      <c r="C19" s="23"/>
      <c r="D19" s="4">
        <f>'Cover Sheet'!B9</f>
        <v>10.125</v>
      </c>
      <c r="E19" s="29"/>
    </row>
    <row r="20" spans="1:5" ht="15.75" thickBot="1" x14ac:dyDescent="0.3">
      <c r="A20" s="25"/>
      <c r="B20" s="26" t="s">
        <v>47</v>
      </c>
      <c r="C20" s="26"/>
      <c r="D20" s="27">
        <f>SUM(D17:D19)</f>
        <v>2460.125</v>
      </c>
      <c r="E20" s="30"/>
    </row>
    <row r="24" spans="1:5" x14ac:dyDescent="0.25">
      <c r="D24" s="4"/>
    </row>
  </sheetData>
  <sortState ref="A4:E12">
    <sortCondition ref="B4:B12"/>
    <sortCondition descending="1" ref="D4:D12"/>
  </sortState>
  <mergeCells count="1">
    <mergeCell ref="E17:E20"/>
  </mergeCells>
  <pageMargins left="0.7" right="0.7" top="0.75" bottom="0.75" header="0.3" footer="0.3"/>
  <pageSetup orientation="landscape" r:id="rId1"/>
  <headerFooter>
    <oddFooter>&amp;L&amp;F&amp;C&amp;A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72" zoomScaleNormal="100" workbookViewId="0">
      <selection activeCell="J15" sqref="J15"/>
    </sheetView>
  </sheetViews>
  <sheetFormatPr defaultRowHeight="15" x14ac:dyDescent="0.25"/>
  <cols>
    <col min="1" max="1" width="4.7109375" customWidth="1"/>
    <col min="2" max="2" width="14.140625" customWidth="1"/>
    <col min="3" max="3" width="14.85546875" customWidth="1"/>
    <col min="4" max="4" width="27.5703125" customWidth="1"/>
  </cols>
  <sheetData>
    <row r="1" spans="1:4" ht="18.75" x14ac:dyDescent="0.3">
      <c r="B1" s="3" t="s">
        <v>39</v>
      </c>
    </row>
    <row r="2" spans="1:4" x14ac:dyDescent="0.25">
      <c r="A2">
        <v>1</v>
      </c>
      <c r="B2" t="s">
        <v>57</v>
      </c>
      <c r="C2" t="s">
        <v>56</v>
      </c>
      <c r="D2" t="s">
        <v>230</v>
      </c>
    </row>
    <row r="3" spans="1:4" x14ac:dyDescent="0.25">
      <c r="A3">
        <v>2</v>
      </c>
      <c r="B3" t="s">
        <v>148</v>
      </c>
      <c r="C3" t="s">
        <v>147</v>
      </c>
      <c r="D3" t="s">
        <v>282</v>
      </c>
    </row>
    <row r="4" spans="1:4" x14ac:dyDescent="0.25">
      <c r="A4">
        <v>3</v>
      </c>
      <c r="B4" t="s">
        <v>134</v>
      </c>
      <c r="C4" t="s">
        <v>133</v>
      </c>
      <c r="D4" t="s">
        <v>273</v>
      </c>
    </row>
    <row r="5" spans="1:4" x14ac:dyDescent="0.25">
      <c r="A5">
        <v>4</v>
      </c>
      <c r="B5" t="s">
        <v>94</v>
      </c>
      <c r="C5" t="s">
        <v>163</v>
      </c>
      <c r="D5" t="s">
        <v>292</v>
      </c>
    </row>
    <row r="6" spans="1:4" x14ac:dyDescent="0.25">
      <c r="A6">
        <v>5</v>
      </c>
      <c r="B6" t="s">
        <v>122</v>
      </c>
      <c r="C6" t="s">
        <v>121</v>
      </c>
      <c r="D6" t="s">
        <v>266</v>
      </c>
    </row>
    <row r="7" spans="1:4" x14ac:dyDescent="0.25">
      <c r="A7">
        <v>6</v>
      </c>
      <c r="B7" t="s">
        <v>165</v>
      </c>
      <c r="C7" t="s">
        <v>164</v>
      </c>
      <c r="D7" t="s">
        <v>293</v>
      </c>
    </row>
    <row r="8" spans="1:4" x14ac:dyDescent="0.25">
      <c r="A8">
        <v>7</v>
      </c>
      <c r="B8" s="10" t="s">
        <v>137</v>
      </c>
      <c r="C8" s="10" t="s">
        <v>136</v>
      </c>
      <c r="D8" t="s">
        <v>275</v>
      </c>
    </row>
    <row r="9" spans="1:4" x14ac:dyDescent="0.25">
      <c r="A9">
        <v>8</v>
      </c>
      <c r="B9" t="s">
        <v>116</v>
      </c>
      <c r="C9" t="s">
        <v>176</v>
      </c>
      <c r="D9" t="s">
        <v>301</v>
      </c>
    </row>
    <row r="10" spans="1:4" x14ac:dyDescent="0.25">
      <c r="A10">
        <v>9</v>
      </c>
      <c r="B10" t="s">
        <v>59</v>
      </c>
      <c r="C10" t="s">
        <v>58</v>
      </c>
      <c r="D10" t="s">
        <v>231</v>
      </c>
    </row>
    <row r="11" spans="1:4" x14ac:dyDescent="0.25">
      <c r="A11">
        <v>10</v>
      </c>
      <c r="B11" t="s">
        <v>59</v>
      </c>
      <c r="C11" t="s">
        <v>177</v>
      </c>
      <c r="D11" t="s">
        <v>302</v>
      </c>
    </row>
    <row r="12" spans="1:4" x14ac:dyDescent="0.25">
      <c r="A12">
        <v>11</v>
      </c>
      <c r="B12" s="10" t="s">
        <v>112</v>
      </c>
      <c r="C12" s="10" t="s">
        <v>111</v>
      </c>
      <c r="D12" t="s">
        <v>261</v>
      </c>
    </row>
    <row r="13" spans="1:4" x14ac:dyDescent="0.25">
      <c r="A13">
        <v>12</v>
      </c>
      <c r="B13" t="s">
        <v>161</v>
      </c>
      <c r="C13" t="s">
        <v>160</v>
      </c>
      <c r="D13" t="s">
        <v>290</v>
      </c>
    </row>
    <row r="14" spans="1:4" x14ac:dyDescent="0.25">
      <c r="A14">
        <v>13</v>
      </c>
      <c r="B14" t="s">
        <v>31</v>
      </c>
      <c r="C14" t="s">
        <v>160</v>
      </c>
      <c r="D14" t="s">
        <v>294</v>
      </c>
    </row>
    <row r="15" spans="1:4" x14ac:dyDescent="0.25">
      <c r="A15">
        <v>14</v>
      </c>
      <c r="B15" t="s">
        <v>162</v>
      </c>
      <c r="C15" t="s">
        <v>160</v>
      </c>
      <c r="D15" t="s">
        <v>291</v>
      </c>
    </row>
    <row r="16" spans="1:4" x14ac:dyDescent="0.25">
      <c r="A16">
        <v>15</v>
      </c>
      <c r="B16" t="s">
        <v>33</v>
      </c>
      <c r="C16" t="s">
        <v>143</v>
      </c>
      <c r="D16" t="s">
        <v>279</v>
      </c>
    </row>
    <row r="17" spans="1:4" x14ac:dyDescent="0.25">
      <c r="A17">
        <v>16</v>
      </c>
      <c r="B17" s="10" t="s">
        <v>35</v>
      </c>
      <c r="C17" s="10" t="s">
        <v>36</v>
      </c>
      <c r="D17" t="s">
        <v>37</v>
      </c>
    </row>
    <row r="18" spans="1:4" x14ac:dyDescent="0.25">
      <c r="A18">
        <v>17</v>
      </c>
      <c r="B18" t="s">
        <v>102</v>
      </c>
      <c r="C18" t="s">
        <v>63</v>
      </c>
      <c r="D18" t="s">
        <v>256</v>
      </c>
    </row>
    <row r="19" spans="1:4" x14ac:dyDescent="0.25">
      <c r="A19">
        <v>18</v>
      </c>
      <c r="B19" t="s">
        <v>102</v>
      </c>
      <c r="C19" t="s">
        <v>138</v>
      </c>
      <c r="D19" t="s">
        <v>276</v>
      </c>
    </row>
    <row r="20" spans="1:4" x14ac:dyDescent="0.25">
      <c r="A20">
        <v>19</v>
      </c>
      <c r="B20" t="s">
        <v>104</v>
      </c>
      <c r="C20" t="s">
        <v>103</v>
      </c>
      <c r="D20" t="s">
        <v>257</v>
      </c>
    </row>
    <row r="21" spans="1:4" x14ac:dyDescent="0.25">
      <c r="A21">
        <v>20</v>
      </c>
      <c r="B21" t="s">
        <v>114</v>
      </c>
      <c r="C21" t="s">
        <v>113</v>
      </c>
      <c r="D21" t="s">
        <v>262</v>
      </c>
    </row>
    <row r="22" spans="1:4" x14ac:dyDescent="0.25">
      <c r="A22">
        <v>21</v>
      </c>
      <c r="B22" s="10" t="s">
        <v>159</v>
      </c>
      <c r="C22" s="10" t="s">
        <v>158</v>
      </c>
      <c r="D22" t="s">
        <v>289</v>
      </c>
    </row>
    <row r="23" spans="1:4" x14ac:dyDescent="0.25">
      <c r="A23">
        <v>22</v>
      </c>
      <c r="B23" t="s">
        <v>116</v>
      </c>
      <c r="C23" t="s">
        <v>115</v>
      </c>
      <c r="D23" t="s">
        <v>263</v>
      </c>
    </row>
    <row r="24" spans="1:4" x14ac:dyDescent="0.25">
      <c r="A24">
        <v>23</v>
      </c>
      <c r="B24" t="s">
        <v>74</v>
      </c>
      <c r="C24" t="s">
        <v>73</v>
      </c>
      <c r="D24" t="s">
        <v>239</v>
      </c>
    </row>
    <row r="25" spans="1:4" x14ac:dyDescent="0.25">
      <c r="A25">
        <v>24</v>
      </c>
      <c r="B25" t="s">
        <v>33</v>
      </c>
      <c r="C25" t="s">
        <v>73</v>
      </c>
      <c r="D25" t="s">
        <v>240</v>
      </c>
    </row>
    <row r="26" spans="1:4" x14ac:dyDescent="0.25">
      <c r="A26">
        <v>25</v>
      </c>
      <c r="B26" t="s">
        <v>124</v>
      </c>
      <c r="C26" t="s">
        <v>123</v>
      </c>
      <c r="D26" t="s">
        <v>267</v>
      </c>
    </row>
    <row r="27" spans="1:4" x14ac:dyDescent="0.25">
      <c r="A27">
        <v>26</v>
      </c>
      <c r="B27" t="s">
        <v>76</v>
      </c>
      <c r="C27" t="s">
        <v>75</v>
      </c>
      <c r="D27" t="s">
        <v>241</v>
      </c>
    </row>
    <row r="28" spans="1:4" x14ac:dyDescent="0.25">
      <c r="A28">
        <v>27</v>
      </c>
      <c r="B28" t="s">
        <v>193</v>
      </c>
      <c r="C28" t="s">
        <v>192</v>
      </c>
      <c r="D28" t="s">
        <v>306</v>
      </c>
    </row>
    <row r="29" spans="1:4" x14ac:dyDescent="0.25">
      <c r="A29">
        <v>28</v>
      </c>
      <c r="B29" t="s">
        <v>202</v>
      </c>
      <c r="C29" t="s">
        <v>178</v>
      </c>
      <c r="D29" t="s">
        <v>44</v>
      </c>
    </row>
    <row r="30" spans="1:4" x14ac:dyDescent="0.25">
      <c r="A30">
        <v>29</v>
      </c>
      <c r="B30" s="10" t="s">
        <v>212</v>
      </c>
      <c r="C30" s="10" t="s">
        <v>178</v>
      </c>
      <c r="D30" t="s">
        <v>44</v>
      </c>
    </row>
    <row r="31" spans="1:4" x14ac:dyDescent="0.25">
      <c r="A31">
        <v>30</v>
      </c>
      <c r="B31" t="s">
        <v>33</v>
      </c>
      <c r="C31" t="s">
        <v>178</v>
      </c>
      <c r="D31" t="s">
        <v>44</v>
      </c>
    </row>
    <row r="32" spans="1:4" x14ac:dyDescent="0.25">
      <c r="A32">
        <v>31</v>
      </c>
      <c r="B32" t="s">
        <v>204</v>
      </c>
      <c r="C32" t="s">
        <v>178</v>
      </c>
      <c r="D32" t="s">
        <v>44</v>
      </c>
    </row>
    <row r="33" spans="1:4" x14ac:dyDescent="0.25">
      <c r="A33">
        <v>32</v>
      </c>
      <c r="B33" t="s">
        <v>203</v>
      </c>
      <c r="C33" t="s">
        <v>178</v>
      </c>
      <c r="D33" t="s">
        <v>44</v>
      </c>
    </row>
    <row r="34" spans="1:4" x14ac:dyDescent="0.25">
      <c r="A34">
        <v>33</v>
      </c>
      <c r="B34" t="s">
        <v>92</v>
      </c>
      <c r="C34" t="s">
        <v>91</v>
      </c>
      <c r="D34" t="s">
        <v>250</v>
      </c>
    </row>
    <row r="35" spans="1:4" x14ac:dyDescent="0.25">
      <c r="A35">
        <v>34</v>
      </c>
      <c r="B35" t="s">
        <v>54</v>
      </c>
      <c r="C35" t="s">
        <v>53</v>
      </c>
      <c r="D35" t="s">
        <v>228</v>
      </c>
    </row>
    <row r="36" spans="1:4" x14ac:dyDescent="0.25">
      <c r="A36">
        <v>35</v>
      </c>
      <c r="B36" t="s">
        <v>61</v>
      </c>
      <c r="C36" t="s">
        <v>60</v>
      </c>
      <c r="D36" t="s">
        <v>232</v>
      </c>
    </row>
    <row r="37" spans="1:4" x14ac:dyDescent="0.25">
      <c r="A37">
        <v>36</v>
      </c>
      <c r="B37" t="s">
        <v>225</v>
      </c>
      <c r="C37" t="s">
        <v>224</v>
      </c>
      <c r="D37" t="s">
        <v>309</v>
      </c>
    </row>
    <row r="38" spans="1:4" x14ac:dyDescent="0.25">
      <c r="A38">
        <v>37</v>
      </c>
      <c r="B38" t="s">
        <v>80</v>
      </c>
      <c r="C38" t="s">
        <v>79</v>
      </c>
      <c r="D38" t="s">
        <v>243</v>
      </c>
    </row>
    <row r="39" spans="1:4" x14ac:dyDescent="0.25">
      <c r="A39">
        <v>38</v>
      </c>
      <c r="B39" t="s">
        <v>81</v>
      </c>
      <c r="C39" t="s">
        <v>79</v>
      </c>
      <c r="D39" t="s">
        <v>244</v>
      </c>
    </row>
    <row r="40" spans="1:4" x14ac:dyDescent="0.25">
      <c r="A40">
        <v>39</v>
      </c>
      <c r="B40" t="s">
        <v>142</v>
      </c>
      <c r="C40" t="s">
        <v>141</v>
      </c>
      <c r="D40" t="s">
        <v>278</v>
      </c>
    </row>
    <row r="41" spans="1:4" x14ac:dyDescent="0.25">
      <c r="A41">
        <v>40</v>
      </c>
      <c r="B41" s="10" t="s">
        <v>211</v>
      </c>
      <c r="C41" s="10" t="s">
        <v>210</v>
      </c>
      <c r="D41" t="s">
        <v>44</v>
      </c>
    </row>
    <row r="42" spans="1:4" x14ac:dyDescent="0.25">
      <c r="A42">
        <v>41</v>
      </c>
      <c r="B42" t="s">
        <v>29</v>
      </c>
      <c r="C42" t="s">
        <v>144</v>
      </c>
      <c r="D42" t="s">
        <v>280</v>
      </c>
    </row>
    <row r="43" spans="1:4" x14ac:dyDescent="0.25">
      <c r="A43">
        <v>42</v>
      </c>
      <c r="B43" t="s">
        <v>126</v>
      </c>
      <c r="C43" t="s">
        <v>125</v>
      </c>
      <c r="D43" t="s">
        <v>268</v>
      </c>
    </row>
    <row r="44" spans="1:4" x14ac:dyDescent="0.25">
      <c r="A44">
        <v>43</v>
      </c>
      <c r="B44" t="s">
        <v>96</v>
      </c>
      <c r="C44" t="s">
        <v>95</v>
      </c>
      <c r="D44" t="s">
        <v>252</v>
      </c>
    </row>
    <row r="45" spans="1:4" x14ac:dyDescent="0.25">
      <c r="A45">
        <v>44</v>
      </c>
      <c r="B45" t="s">
        <v>63</v>
      </c>
      <c r="C45" t="s">
        <v>62</v>
      </c>
      <c r="D45" t="s">
        <v>233</v>
      </c>
    </row>
    <row r="46" spans="1:4" x14ac:dyDescent="0.25">
      <c r="A46">
        <v>45</v>
      </c>
      <c r="B46" t="s">
        <v>127</v>
      </c>
      <c r="C46" t="s">
        <v>62</v>
      </c>
      <c r="D46" t="s">
        <v>269</v>
      </c>
    </row>
    <row r="47" spans="1:4" x14ac:dyDescent="0.25">
      <c r="A47">
        <v>46</v>
      </c>
      <c r="B47" t="s">
        <v>128</v>
      </c>
      <c r="C47" t="s">
        <v>62</v>
      </c>
      <c r="D47" t="s">
        <v>270</v>
      </c>
    </row>
    <row r="48" spans="1:4" x14ac:dyDescent="0.25">
      <c r="A48">
        <v>47</v>
      </c>
      <c r="B48" t="s">
        <v>64</v>
      </c>
      <c r="C48" t="s">
        <v>62</v>
      </c>
      <c r="D48" t="s">
        <v>234</v>
      </c>
    </row>
    <row r="49" spans="1:4" x14ac:dyDescent="0.25">
      <c r="A49">
        <v>48</v>
      </c>
      <c r="B49" t="s">
        <v>88</v>
      </c>
      <c r="C49" t="s">
        <v>87</v>
      </c>
      <c r="D49" t="s">
        <v>248</v>
      </c>
    </row>
    <row r="50" spans="1:4" x14ac:dyDescent="0.25">
      <c r="A50">
        <v>49</v>
      </c>
      <c r="B50" t="s">
        <v>170</v>
      </c>
      <c r="C50" t="s">
        <v>185</v>
      </c>
      <c r="D50" t="s">
        <v>44</v>
      </c>
    </row>
    <row r="51" spans="1:4" x14ac:dyDescent="0.25">
      <c r="A51">
        <v>50</v>
      </c>
      <c r="B51" s="10" t="s">
        <v>31</v>
      </c>
      <c r="C51" s="10" t="s">
        <v>30</v>
      </c>
      <c r="D51" t="s">
        <v>32</v>
      </c>
    </row>
    <row r="52" spans="1:4" x14ac:dyDescent="0.25">
      <c r="A52">
        <v>51</v>
      </c>
      <c r="B52" t="s">
        <v>120</v>
      </c>
      <c r="C52" t="s">
        <v>119</v>
      </c>
      <c r="D52" t="s">
        <v>265</v>
      </c>
    </row>
    <row r="53" spans="1:4" x14ac:dyDescent="0.25">
      <c r="A53">
        <v>52</v>
      </c>
      <c r="B53" t="s">
        <v>146</v>
      </c>
      <c r="C53" t="s">
        <v>145</v>
      </c>
      <c r="D53" t="s">
        <v>281</v>
      </c>
    </row>
    <row r="54" spans="1:4" x14ac:dyDescent="0.25">
      <c r="A54">
        <v>53</v>
      </c>
      <c r="B54" t="s">
        <v>187</v>
      </c>
      <c r="C54" t="s">
        <v>186</v>
      </c>
      <c r="D54" t="s">
        <v>44</v>
      </c>
    </row>
    <row r="55" spans="1:4" x14ac:dyDescent="0.25">
      <c r="A55">
        <v>54</v>
      </c>
      <c r="B55" t="s">
        <v>52</v>
      </c>
      <c r="C55" t="s">
        <v>51</v>
      </c>
      <c r="D55" t="s">
        <v>227</v>
      </c>
    </row>
    <row r="56" spans="1:4" x14ac:dyDescent="0.25">
      <c r="A56">
        <v>55</v>
      </c>
      <c r="B56" t="s">
        <v>216</v>
      </c>
      <c r="C56" t="s">
        <v>215</v>
      </c>
      <c r="D56" t="s">
        <v>44</v>
      </c>
    </row>
    <row r="57" spans="1:4" x14ac:dyDescent="0.25">
      <c r="A57">
        <v>56</v>
      </c>
      <c r="B57" t="s">
        <v>110</v>
      </c>
      <c r="C57" t="s">
        <v>109</v>
      </c>
      <c r="D57" t="s">
        <v>260</v>
      </c>
    </row>
    <row r="58" spans="1:4" x14ac:dyDescent="0.25">
      <c r="A58">
        <v>57</v>
      </c>
      <c r="B58" t="s">
        <v>174</v>
      </c>
      <c r="C58" t="s">
        <v>173</v>
      </c>
      <c r="D58" t="s">
        <v>299</v>
      </c>
    </row>
    <row r="59" spans="1:4" x14ac:dyDescent="0.25">
      <c r="A59">
        <v>58</v>
      </c>
      <c r="B59" t="s">
        <v>180</v>
      </c>
      <c r="C59" t="s">
        <v>179</v>
      </c>
      <c r="D59" t="s">
        <v>303</v>
      </c>
    </row>
    <row r="60" spans="1:4" x14ac:dyDescent="0.25">
      <c r="A60">
        <v>59</v>
      </c>
      <c r="B60" t="s">
        <v>194</v>
      </c>
      <c r="C60" t="s">
        <v>38</v>
      </c>
      <c r="D60" t="s">
        <v>307</v>
      </c>
    </row>
    <row r="61" spans="1:4" x14ac:dyDescent="0.25">
      <c r="A61">
        <v>60</v>
      </c>
      <c r="B61" t="s">
        <v>158</v>
      </c>
      <c r="C61" t="s">
        <v>217</v>
      </c>
      <c r="D61" t="s">
        <v>44</v>
      </c>
    </row>
    <row r="62" spans="1:4" x14ac:dyDescent="0.25">
      <c r="A62">
        <v>61</v>
      </c>
      <c r="B62" t="s">
        <v>140</v>
      </c>
      <c r="C62" t="s">
        <v>139</v>
      </c>
      <c r="D62" t="s">
        <v>277</v>
      </c>
    </row>
    <row r="63" spans="1:4" x14ac:dyDescent="0.25">
      <c r="A63">
        <v>62</v>
      </c>
      <c r="B63" t="s">
        <v>106</v>
      </c>
      <c r="C63" t="s">
        <v>105</v>
      </c>
      <c r="D63" t="s">
        <v>258</v>
      </c>
    </row>
    <row r="64" spans="1:4" x14ac:dyDescent="0.25">
      <c r="A64">
        <v>63</v>
      </c>
      <c r="B64" t="s">
        <v>50</v>
      </c>
      <c r="C64" t="s">
        <v>49</v>
      </c>
      <c r="D64" t="s">
        <v>226</v>
      </c>
    </row>
    <row r="65" spans="1:4" x14ac:dyDescent="0.25">
      <c r="A65">
        <v>64</v>
      </c>
      <c r="B65" t="s">
        <v>182</v>
      </c>
      <c r="C65" t="s">
        <v>181</v>
      </c>
      <c r="D65" t="s">
        <v>304</v>
      </c>
    </row>
    <row r="66" spans="1:4" x14ac:dyDescent="0.25">
      <c r="A66">
        <v>65</v>
      </c>
      <c r="B66" s="10" t="s">
        <v>214</v>
      </c>
      <c r="C66" s="10" t="s">
        <v>213</v>
      </c>
      <c r="D66" t="s">
        <v>44</v>
      </c>
    </row>
    <row r="67" spans="1:4" x14ac:dyDescent="0.25">
      <c r="A67">
        <v>66</v>
      </c>
      <c r="B67" t="s">
        <v>34</v>
      </c>
      <c r="C67" t="s">
        <v>175</v>
      </c>
      <c r="D67" t="s">
        <v>300</v>
      </c>
    </row>
    <row r="68" spans="1:4" x14ac:dyDescent="0.25">
      <c r="A68">
        <v>67</v>
      </c>
      <c r="B68" t="s">
        <v>198</v>
      </c>
      <c r="C68" t="s">
        <v>197</v>
      </c>
      <c r="D68" t="s">
        <v>44</v>
      </c>
    </row>
    <row r="69" spans="1:4" x14ac:dyDescent="0.25">
      <c r="A69">
        <v>68</v>
      </c>
      <c r="B69" t="s">
        <v>94</v>
      </c>
      <c r="C69" t="s">
        <v>93</v>
      </c>
      <c r="D69" t="s">
        <v>251</v>
      </c>
    </row>
    <row r="70" spans="1:4" x14ac:dyDescent="0.25">
      <c r="A70">
        <v>69</v>
      </c>
      <c r="B70" t="s">
        <v>206</v>
      </c>
      <c r="C70" t="s">
        <v>205</v>
      </c>
      <c r="D70" t="s">
        <v>44</v>
      </c>
    </row>
    <row r="71" spans="1:4" x14ac:dyDescent="0.25">
      <c r="A71">
        <v>70</v>
      </c>
      <c r="B71" t="s">
        <v>90</v>
      </c>
      <c r="C71" t="s">
        <v>89</v>
      </c>
      <c r="D71" t="s">
        <v>249</v>
      </c>
    </row>
    <row r="72" spans="1:4" x14ac:dyDescent="0.25">
      <c r="A72">
        <v>71</v>
      </c>
      <c r="B72" t="s">
        <v>130</v>
      </c>
      <c r="C72" t="s">
        <v>129</v>
      </c>
      <c r="D72" t="s">
        <v>271</v>
      </c>
    </row>
    <row r="73" spans="1:4" x14ac:dyDescent="0.25">
      <c r="A73">
        <v>72</v>
      </c>
      <c r="B73" t="s">
        <v>167</v>
      </c>
      <c r="C73" t="s">
        <v>166</v>
      </c>
      <c r="D73" t="s">
        <v>295</v>
      </c>
    </row>
    <row r="74" spans="1:4" x14ac:dyDescent="0.25">
      <c r="A74">
        <v>73</v>
      </c>
      <c r="B74" t="s">
        <v>98</v>
      </c>
      <c r="C74" t="s">
        <v>99</v>
      </c>
      <c r="D74" t="s">
        <v>254</v>
      </c>
    </row>
    <row r="75" spans="1:4" x14ac:dyDescent="0.25">
      <c r="A75">
        <v>74</v>
      </c>
      <c r="B75" t="s">
        <v>98</v>
      </c>
      <c r="C75" t="s">
        <v>97</v>
      </c>
      <c r="D75" t="s">
        <v>253</v>
      </c>
    </row>
    <row r="76" spans="1:4" x14ac:dyDescent="0.25">
      <c r="A76">
        <v>75</v>
      </c>
      <c r="B76" t="s">
        <v>86</v>
      </c>
      <c r="C76" t="s">
        <v>85</v>
      </c>
      <c r="D76" t="s">
        <v>247</v>
      </c>
    </row>
    <row r="77" spans="1:4" x14ac:dyDescent="0.25">
      <c r="A77">
        <v>76</v>
      </c>
      <c r="B77" t="s">
        <v>219</v>
      </c>
      <c r="C77" t="s">
        <v>218</v>
      </c>
      <c r="D77" t="s">
        <v>44</v>
      </c>
    </row>
    <row r="78" spans="1:4" x14ac:dyDescent="0.25">
      <c r="A78">
        <v>77</v>
      </c>
      <c r="B78" t="s">
        <v>101</v>
      </c>
      <c r="C78" t="s">
        <v>100</v>
      </c>
      <c r="D78" t="s">
        <v>255</v>
      </c>
    </row>
    <row r="79" spans="1:4" x14ac:dyDescent="0.25">
      <c r="A79">
        <v>78</v>
      </c>
      <c r="B79" t="s">
        <v>108</v>
      </c>
      <c r="C79" t="s">
        <v>107</v>
      </c>
      <c r="D79" t="s">
        <v>259</v>
      </c>
    </row>
    <row r="80" spans="1:4" x14ac:dyDescent="0.25">
      <c r="A80">
        <v>79</v>
      </c>
      <c r="B80" t="s">
        <v>221</v>
      </c>
      <c r="C80" t="s">
        <v>220</v>
      </c>
      <c r="D80" t="s">
        <v>44</v>
      </c>
    </row>
    <row r="81" spans="1:4" x14ac:dyDescent="0.25">
      <c r="A81">
        <v>80</v>
      </c>
      <c r="B81" t="s">
        <v>34</v>
      </c>
      <c r="C81" t="s">
        <v>55</v>
      </c>
      <c r="D81" t="s">
        <v>229</v>
      </c>
    </row>
    <row r="82" spans="1:4" x14ac:dyDescent="0.25">
      <c r="A82">
        <v>81</v>
      </c>
      <c r="B82" t="s">
        <v>200</v>
      </c>
      <c r="C82" t="s">
        <v>199</v>
      </c>
      <c r="D82" t="s">
        <v>44</v>
      </c>
    </row>
    <row r="83" spans="1:4" x14ac:dyDescent="0.25">
      <c r="A83">
        <v>82</v>
      </c>
      <c r="B83" t="s">
        <v>201</v>
      </c>
      <c r="C83" t="s">
        <v>199</v>
      </c>
      <c r="D83" t="s">
        <v>44</v>
      </c>
    </row>
    <row r="84" spans="1:4" x14ac:dyDescent="0.25">
      <c r="A84">
        <v>83</v>
      </c>
      <c r="B84" t="s">
        <v>118</v>
      </c>
      <c r="C84" t="s">
        <v>117</v>
      </c>
      <c r="D84" t="s">
        <v>264</v>
      </c>
    </row>
    <row r="85" spans="1:4" x14ac:dyDescent="0.25">
      <c r="A85">
        <v>84</v>
      </c>
      <c r="B85" t="s">
        <v>66</v>
      </c>
      <c r="C85" t="s">
        <v>65</v>
      </c>
      <c r="D85" t="s">
        <v>235</v>
      </c>
    </row>
    <row r="86" spans="1:4" x14ac:dyDescent="0.25">
      <c r="A86">
        <v>85</v>
      </c>
      <c r="B86" t="s">
        <v>29</v>
      </c>
      <c r="C86" t="s">
        <v>222</v>
      </c>
      <c r="D86" t="s">
        <v>44</v>
      </c>
    </row>
    <row r="87" spans="1:4" x14ac:dyDescent="0.25">
      <c r="A87">
        <v>86</v>
      </c>
      <c r="B87" s="10" t="s">
        <v>155</v>
      </c>
      <c r="C87" s="10" t="s">
        <v>154</v>
      </c>
      <c r="D87" t="s">
        <v>287</v>
      </c>
    </row>
    <row r="88" spans="1:4" x14ac:dyDescent="0.25">
      <c r="A88">
        <v>87</v>
      </c>
      <c r="B88" t="s">
        <v>68</v>
      </c>
      <c r="C88" t="s">
        <v>67</v>
      </c>
      <c r="D88" t="s">
        <v>236</v>
      </c>
    </row>
    <row r="89" spans="1:4" x14ac:dyDescent="0.25">
      <c r="A89">
        <v>88</v>
      </c>
      <c r="B89" t="s">
        <v>78</v>
      </c>
      <c r="C89" t="s">
        <v>77</v>
      </c>
      <c r="D89" t="s">
        <v>242</v>
      </c>
    </row>
    <row r="90" spans="1:4" x14ac:dyDescent="0.25">
      <c r="A90">
        <v>89</v>
      </c>
      <c r="B90" t="s">
        <v>101</v>
      </c>
      <c r="C90" t="s">
        <v>223</v>
      </c>
      <c r="D90" t="s">
        <v>44</v>
      </c>
    </row>
    <row r="91" spans="1:4" x14ac:dyDescent="0.25">
      <c r="A91">
        <v>90</v>
      </c>
      <c r="B91" t="s">
        <v>208</v>
      </c>
      <c r="C91" t="s">
        <v>207</v>
      </c>
      <c r="D91" t="s">
        <v>44</v>
      </c>
    </row>
    <row r="92" spans="1:4" x14ac:dyDescent="0.25">
      <c r="A92">
        <v>91</v>
      </c>
      <c r="B92" s="10" t="s">
        <v>209</v>
      </c>
      <c r="C92" s="10" t="s">
        <v>207</v>
      </c>
      <c r="D92" t="s">
        <v>44</v>
      </c>
    </row>
    <row r="93" spans="1:4" x14ac:dyDescent="0.25">
      <c r="A93">
        <v>92</v>
      </c>
      <c r="B93" t="s">
        <v>169</v>
      </c>
      <c r="C93" t="s">
        <v>168</v>
      </c>
      <c r="D93" t="s">
        <v>296</v>
      </c>
    </row>
    <row r="94" spans="1:4" x14ac:dyDescent="0.25">
      <c r="A94">
        <v>93</v>
      </c>
      <c r="B94" t="s">
        <v>92</v>
      </c>
      <c r="C94" t="s">
        <v>135</v>
      </c>
      <c r="D94" t="s">
        <v>274</v>
      </c>
    </row>
    <row r="95" spans="1:4" x14ac:dyDescent="0.25">
      <c r="A95">
        <v>94</v>
      </c>
      <c r="B95" t="s">
        <v>189</v>
      </c>
      <c r="C95" t="s">
        <v>188</v>
      </c>
      <c r="D95" t="s">
        <v>44</v>
      </c>
    </row>
    <row r="96" spans="1:4" x14ac:dyDescent="0.25">
      <c r="A96">
        <v>95</v>
      </c>
      <c r="B96" t="s">
        <v>191</v>
      </c>
      <c r="C96" t="s">
        <v>190</v>
      </c>
      <c r="D96" t="s">
        <v>44</v>
      </c>
    </row>
    <row r="97" spans="1:4" x14ac:dyDescent="0.25">
      <c r="A97">
        <v>96</v>
      </c>
      <c r="B97" t="s">
        <v>132</v>
      </c>
      <c r="C97" t="s">
        <v>131</v>
      </c>
      <c r="D97" t="s">
        <v>272</v>
      </c>
    </row>
    <row r="98" spans="1:4" x14ac:dyDescent="0.25">
      <c r="A98">
        <v>97</v>
      </c>
      <c r="B98" t="s">
        <v>29</v>
      </c>
      <c r="C98" t="s">
        <v>170</v>
      </c>
      <c r="D98" t="s">
        <v>297</v>
      </c>
    </row>
    <row r="99" spans="1:4" x14ac:dyDescent="0.25">
      <c r="A99">
        <v>98</v>
      </c>
      <c r="B99" t="s">
        <v>83</v>
      </c>
      <c r="C99" t="s">
        <v>82</v>
      </c>
      <c r="D99" t="s">
        <v>245</v>
      </c>
    </row>
    <row r="100" spans="1:4" x14ac:dyDescent="0.25">
      <c r="A100">
        <v>99</v>
      </c>
      <c r="B100" t="s">
        <v>84</v>
      </c>
      <c r="C100" t="s">
        <v>82</v>
      </c>
      <c r="D100" t="s">
        <v>246</v>
      </c>
    </row>
    <row r="101" spans="1:4" x14ac:dyDescent="0.25">
      <c r="A101">
        <v>100</v>
      </c>
      <c r="B101" t="s">
        <v>70</v>
      </c>
      <c r="C101" t="s">
        <v>69</v>
      </c>
      <c r="D101" t="s">
        <v>237</v>
      </c>
    </row>
    <row r="102" spans="1:4" x14ac:dyDescent="0.25">
      <c r="A102">
        <v>101</v>
      </c>
      <c r="B102" t="s">
        <v>72</v>
      </c>
      <c r="C102" t="s">
        <v>71</v>
      </c>
      <c r="D102" t="s">
        <v>238</v>
      </c>
    </row>
    <row r="103" spans="1:4" x14ac:dyDescent="0.25">
      <c r="A103">
        <v>102</v>
      </c>
      <c r="B103" t="s">
        <v>157</v>
      </c>
      <c r="C103" t="s">
        <v>156</v>
      </c>
      <c r="D103" t="s">
        <v>288</v>
      </c>
    </row>
    <row r="104" spans="1:4" x14ac:dyDescent="0.25">
      <c r="A104">
        <v>103</v>
      </c>
      <c r="B104" t="s">
        <v>184</v>
      </c>
      <c r="C104" t="s">
        <v>183</v>
      </c>
      <c r="D104" t="s">
        <v>305</v>
      </c>
    </row>
    <row r="105" spans="1:4" x14ac:dyDescent="0.25">
      <c r="A105">
        <v>104</v>
      </c>
      <c r="B105" t="s">
        <v>116</v>
      </c>
      <c r="C105" t="s">
        <v>149</v>
      </c>
      <c r="D105" t="s">
        <v>283</v>
      </c>
    </row>
    <row r="106" spans="1:4" x14ac:dyDescent="0.25">
      <c r="A106">
        <v>105</v>
      </c>
      <c r="B106" t="s">
        <v>150</v>
      </c>
      <c r="C106" t="s">
        <v>149</v>
      </c>
      <c r="D106" t="s">
        <v>284</v>
      </c>
    </row>
    <row r="107" spans="1:4" x14ac:dyDescent="0.25">
      <c r="A107">
        <v>106</v>
      </c>
      <c r="B107" t="s">
        <v>196</v>
      </c>
      <c r="C107" t="s">
        <v>195</v>
      </c>
      <c r="D107" t="s">
        <v>308</v>
      </c>
    </row>
    <row r="108" spans="1:4" x14ac:dyDescent="0.25">
      <c r="A108">
        <v>107</v>
      </c>
      <c r="B108" t="s">
        <v>152</v>
      </c>
      <c r="C108" t="s">
        <v>151</v>
      </c>
      <c r="D108" t="s">
        <v>285</v>
      </c>
    </row>
    <row r="109" spans="1:4" x14ac:dyDescent="0.25">
      <c r="A109">
        <v>108</v>
      </c>
      <c r="B109" t="s">
        <v>153</v>
      </c>
      <c r="C109" t="s">
        <v>151</v>
      </c>
      <c r="D109" t="s">
        <v>286</v>
      </c>
    </row>
    <row r="110" spans="1:4" x14ac:dyDescent="0.25">
      <c r="A110">
        <v>109</v>
      </c>
      <c r="B110" t="s">
        <v>172</v>
      </c>
      <c r="C110" t="s">
        <v>171</v>
      </c>
      <c r="D110" t="s">
        <v>298</v>
      </c>
    </row>
  </sheetData>
  <sortState ref="B2:D110">
    <sortCondition ref="C2:C110"/>
    <sortCondition ref="B2:B110"/>
  </sortState>
  <pageMargins left="0.7" right="0.7" top="0.75" bottom="0.75" header="0.3" footer="0.3"/>
  <pageSetup orientation="landscape" r:id="rId1"/>
  <headerFooter>
    <oddFooter>&amp;L&amp;F&amp;C&amp;A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Cover Sheet</vt:lpstr>
      <vt:lpstr>Income</vt:lpstr>
      <vt:lpstr>Expenses</vt:lpstr>
      <vt:lpstr>Deposits</vt:lpstr>
      <vt:lpstr>Credit Card Payments and Fee</vt:lpstr>
      <vt:lpstr>Paypal Payments and Fees</vt:lpstr>
      <vt:lpstr>Disbursements</vt:lpstr>
      <vt:lpstr>Attendees</vt:lpstr>
      <vt:lpstr>ActExp</vt:lpstr>
      <vt:lpstr>ActInc</vt:lpstr>
      <vt:lpstr>BudExp</vt:lpstr>
      <vt:lpstr>BudInc</vt:lpstr>
      <vt:lpstr>disburse</vt:lpstr>
      <vt:lpstr>TotDep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M</dc:creator>
  <cp:lastModifiedBy>T M</cp:lastModifiedBy>
  <cp:lastPrinted>2016-06-28T11:16:56Z</cp:lastPrinted>
  <dcterms:created xsi:type="dcterms:W3CDTF">2016-04-25T13:31:01Z</dcterms:created>
  <dcterms:modified xsi:type="dcterms:W3CDTF">2016-06-28T11:23:59Z</dcterms:modified>
</cp:coreProperties>
</file>